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ntenimiento\Desktop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8" l="1"/>
  <c r="E19" i="8"/>
  <c r="F19" i="8"/>
  <c r="G19" i="8"/>
  <c r="C48" i="6"/>
  <c r="C58" i="6"/>
  <c r="C62" i="6"/>
  <c r="C71" i="6"/>
  <c r="C75" i="6"/>
  <c r="C18" i="6"/>
  <c r="E18" i="6"/>
  <c r="F1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G18" i="6" l="1"/>
  <c r="D18" i="6"/>
  <c r="B53" i="4"/>
  <c r="C53" i="4"/>
  <c r="D53" i="4"/>
  <c r="G7" i="12" l="1"/>
  <c r="B8" i="11"/>
  <c r="F9" i="9" l="1"/>
  <c r="C24" i="9"/>
  <c r="D24" i="9"/>
  <c r="E24" i="9"/>
  <c r="F24" i="9"/>
  <c r="G24" i="9"/>
  <c r="C28" i="9"/>
  <c r="D28" i="9"/>
  <c r="E28" i="9"/>
  <c r="F28" i="9"/>
  <c r="G28" i="9"/>
  <c r="C12" i="9"/>
  <c r="D12" i="9"/>
  <c r="D9" i="9" s="1"/>
  <c r="E12" i="9"/>
  <c r="E9" i="9" s="1"/>
  <c r="F12" i="9"/>
  <c r="G12" i="9"/>
  <c r="G9" i="9" s="1"/>
  <c r="C16" i="9"/>
  <c r="D16" i="9"/>
  <c r="E16" i="9"/>
  <c r="F16" i="9"/>
  <c r="G16" i="9"/>
  <c r="B12" i="9"/>
  <c r="G151" i="6"/>
  <c r="G152" i="6"/>
  <c r="G153" i="6"/>
  <c r="G154" i="6"/>
  <c r="G155" i="6"/>
  <c r="G156" i="6"/>
  <c r="G157" i="6"/>
  <c r="D85" i="6"/>
  <c r="E85" i="6"/>
  <c r="F85" i="6"/>
  <c r="G85" i="6"/>
  <c r="D133" i="6"/>
  <c r="E133" i="6"/>
  <c r="F133" i="6"/>
  <c r="C93" i="6"/>
  <c r="C85" i="6"/>
  <c r="D58" i="6"/>
  <c r="E58" i="6"/>
  <c r="F58" i="6"/>
  <c r="G58" i="6"/>
  <c r="B113" i="6"/>
  <c r="C67" i="5"/>
  <c r="D67" i="5"/>
  <c r="E67" i="5"/>
  <c r="F67" i="5"/>
  <c r="G67" i="5"/>
  <c r="C28" i="5"/>
  <c r="D28" i="5"/>
  <c r="E28" i="5"/>
  <c r="F28" i="5"/>
  <c r="G28" i="5"/>
  <c r="D137" i="6" l="1"/>
  <c r="E137" i="6"/>
  <c r="F137" i="6"/>
  <c r="B137" i="6"/>
  <c r="D62" i="6"/>
  <c r="E62" i="6"/>
  <c r="F62" i="6"/>
  <c r="B62" i="6"/>
  <c r="B8" i="10"/>
  <c r="C6" i="23"/>
  <c r="C7" i="23" s="1"/>
  <c r="B9" i="1"/>
  <c r="H25" i="23"/>
  <c r="G25" i="23"/>
  <c r="F25" i="23"/>
  <c r="E25" i="23"/>
  <c r="D25" i="23"/>
  <c r="G71" i="8"/>
  <c r="G10" i="8"/>
  <c r="G27" i="8"/>
  <c r="G37" i="8"/>
  <c r="B18" i="6"/>
  <c r="B28" i="6"/>
  <c r="B38" i="6"/>
  <c r="B9" i="6" s="1"/>
  <c r="P2" i="24" s="1"/>
  <c r="B48" i="6"/>
  <c r="B58" i="6"/>
  <c r="B71" i="6"/>
  <c r="B75" i="6"/>
  <c r="G137" i="6"/>
  <c r="G136" i="6"/>
  <c r="G133" i="6" s="1"/>
  <c r="G122" i="6"/>
  <c r="G62" i="6"/>
  <c r="B7" i="13"/>
  <c r="G9" i="5"/>
  <c r="G41" i="5" s="1"/>
  <c r="G10" i="5"/>
  <c r="G11" i="5"/>
  <c r="G16" i="5"/>
  <c r="F20" i="23"/>
  <c r="B6" i="2" s="1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 s="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/>
  <c r="E21" i="12"/>
  <c r="S15" i="30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P2" i="30" s="1"/>
  <c r="B31" i="12"/>
  <c r="P23" i="30" s="1"/>
  <c r="C7" i="12"/>
  <c r="C31" i="12" s="1"/>
  <c r="Q23" i="30" s="1"/>
  <c r="D7" i="12"/>
  <c r="D31" i="12"/>
  <c r="R23" i="30"/>
  <c r="E7" i="12"/>
  <c r="E31" i="12" s="1"/>
  <c r="S23" i="30" s="1"/>
  <c r="F7" i="12"/>
  <c r="F31" i="12"/>
  <c r="T23" i="30" s="1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R2" i="30"/>
  <c r="S2" i="30"/>
  <c r="T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B30" i="11" s="1"/>
  <c r="P2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C8" i="11"/>
  <c r="C30" i="11"/>
  <c r="Q22" i="29" s="1"/>
  <c r="D8" i="11"/>
  <c r="D30" i="11" s="1"/>
  <c r="R22" i="29" s="1"/>
  <c r="E8" i="11"/>
  <c r="E30" i="11" s="1"/>
  <c r="S22" i="29" s="1"/>
  <c r="F8" i="11"/>
  <c r="F30" i="11" s="1"/>
  <c r="T22" i="29" s="1"/>
  <c r="G8" i="11"/>
  <c r="G30" i="11"/>
  <c r="U22" i="29" s="1"/>
  <c r="Q2" i="29"/>
  <c r="S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D29" i="10"/>
  <c r="R21" i="28"/>
  <c r="E29" i="10"/>
  <c r="S21" i="28" s="1"/>
  <c r="F29" i="10"/>
  <c r="F32" i="10" s="1"/>
  <c r="T23" i="28" s="1"/>
  <c r="G29" i="10"/>
  <c r="G32" i="10" s="1"/>
  <c r="U23" i="28" s="1"/>
  <c r="Q22" i="28"/>
  <c r="R22" i="28"/>
  <c r="S22" i="28"/>
  <c r="T22" i="28"/>
  <c r="U22" i="28"/>
  <c r="D32" i="10"/>
  <c r="R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R2" i="27"/>
  <c r="S2" i="27"/>
  <c r="T2" i="27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D33" i="9" s="1"/>
  <c r="R24" i="27" s="1"/>
  <c r="R13" i="27"/>
  <c r="E21" i="9"/>
  <c r="E33" i="9" s="1"/>
  <c r="S24" i="27" s="1"/>
  <c r="S13" i="27"/>
  <c r="F21" i="9"/>
  <c r="F33" i="9" s="1"/>
  <c r="T24" i="27" s="1"/>
  <c r="T13" i="27"/>
  <c r="G21" i="9"/>
  <c r="G33" i="9" s="1"/>
  <c r="U24" i="27" s="1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B16" i="9"/>
  <c r="B9" i="9" s="1"/>
  <c r="P10" i="27"/>
  <c r="P11" i="27"/>
  <c r="P12" i="27"/>
  <c r="B24" i="9"/>
  <c r="P16" i="27" s="1"/>
  <c r="B28" i="9"/>
  <c r="B21" i="9" s="1"/>
  <c r="P13" i="27" s="1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C27" i="8"/>
  <c r="C37" i="8"/>
  <c r="C9" i="8"/>
  <c r="Q2" i="26"/>
  <c r="D10" i="8"/>
  <c r="R3" i="26" s="1"/>
  <c r="D27" i="8"/>
  <c r="R20" i="26" s="1"/>
  <c r="D37" i="8"/>
  <c r="E10" i="8"/>
  <c r="S3" i="26" s="1"/>
  <c r="E27" i="8"/>
  <c r="E37" i="8"/>
  <c r="S30" i="26" s="1"/>
  <c r="E9" i="8"/>
  <c r="S2" i="26"/>
  <c r="F10" i="8"/>
  <c r="F27" i="8"/>
  <c r="F37" i="8"/>
  <c r="F9" i="8"/>
  <c r="T2" i="26"/>
  <c r="G9" i="8"/>
  <c r="U2" i="26"/>
  <c r="Q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43" i="8" s="1"/>
  <c r="C53" i="8"/>
  <c r="C61" i="8"/>
  <c r="C71" i="8"/>
  <c r="D44" i="8"/>
  <c r="D43" i="8" s="1"/>
  <c r="D53" i="8"/>
  <c r="R45" i="26" s="1"/>
  <c r="D61" i="8"/>
  <c r="R53" i="26" s="1"/>
  <c r="D71" i="8"/>
  <c r="E44" i="8"/>
  <c r="E53" i="8"/>
  <c r="S45" i="26" s="1"/>
  <c r="E61" i="8"/>
  <c r="S53" i="26" s="1"/>
  <c r="E71" i="8"/>
  <c r="E43" i="8"/>
  <c r="S35" i="26" s="1"/>
  <c r="F44" i="8"/>
  <c r="F53" i="8"/>
  <c r="F61" i="8"/>
  <c r="F71" i="8"/>
  <c r="F43" i="8"/>
  <c r="F77" i="8" s="1"/>
  <c r="T68" i="26" s="1"/>
  <c r="G44" i="8"/>
  <c r="U36" i="26" s="1"/>
  <c r="G53" i="8"/>
  <c r="G61" i="8"/>
  <c r="R36" i="26"/>
  <c r="S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43" i="8"/>
  <c r="B77" i="8" s="1"/>
  <c r="P68" i="26" s="1"/>
  <c r="B10" i="8"/>
  <c r="B19" i="8"/>
  <c r="B27" i="8"/>
  <c r="B37" i="8"/>
  <c r="B9" i="8"/>
  <c r="P2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U3" i="25" s="1"/>
  <c r="F9" i="7"/>
  <c r="F29" i="7" s="1"/>
  <c r="T4" i="25" s="1"/>
  <c r="F19" i="7"/>
  <c r="E9" i="7"/>
  <c r="E29" i="7" s="1"/>
  <c r="S4" i="25" s="1"/>
  <c r="E19" i="7"/>
  <c r="S3" i="25" s="1"/>
  <c r="D9" i="7"/>
  <c r="D29" i="7" s="1"/>
  <c r="R4" i="25" s="1"/>
  <c r="D19" i="7"/>
  <c r="R3" i="25"/>
  <c r="C9" i="7"/>
  <c r="C29" i="7" s="1"/>
  <c r="Q4" i="25" s="1"/>
  <c r="C19" i="7"/>
  <c r="B9" i="7"/>
  <c r="B29" i="7" s="1"/>
  <c r="P4" i="25" s="1"/>
  <c r="B19" i="7"/>
  <c r="P3" i="25" s="1"/>
  <c r="T3" i="25"/>
  <c r="Q3" i="25"/>
  <c r="S2" i="25"/>
  <c r="R2" i="25"/>
  <c r="A3" i="25"/>
  <c r="A4" i="25"/>
  <c r="A2" i="25"/>
  <c r="A87" i="24"/>
  <c r="C113" i="6"/>
  <c r="C123" i="6"/>
  <c r="C133" i="6"/>
  <c r="C146" i="6"/>
  <c r="C150" i="6"/>
  <c r="C84" i="6"/>
  <c r="Q76" i="24" s="1"/>
  <c r="D113" i="6"/>
  <c r="D123" i="6"/>
  <c r="D146" i="6"/>
  <c r="D150" i="6"/>
  <c r="D84" i="6"/>
  <c r="R76" i="24" s="1"/>
  <c r="E113" i="6"/>
  <c r="E84" i="6" s="1"/>
  <c r="S76" i="24" s="1"/>
  <c r="E123" i="6"/>
  <c r="E146" i="6"/>
  <c r="E150" i="6"/>
  <c r="F113" i="6"/>
  <c r="T105" i="24" s="1"/>
  <c r="F123" i="6"/>
  <c r="F146" i="6"/>
  <c r="T138" i="24" s="1"/>
  <c r="F150" i="6"/>
  <c r="G113" i="6"/>
  <c r="G123" i="6"/>
  <c r="G146" i="6"/>
  <c r="G150" i="6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28" i="6"/>
  <c r="C38" i="6"/>
  <c r="C9" i="6"/>
  <c r="C159" i="6" s="1"/>
  <c r="Q150" i="24" s="1"/>
  <c r="D28" i="6"/>
  <c r="D9" i="6" s="1"/>
  <c r="D38" i="6"/>
  <c r="D48" i="6"/>
  <c r="D71" i="6"/>
  <c r="D75" i="6"/>
  <c r="E28" i="6"/>
  <c r="E9" i="6" s="1"/>
  <c r="E38" i="6"/>
  <c r="E48" i="6"/>
  <c r="E71" i="6"/>
  <c r="E75" i="6"/>
  <c r="F28" i="6"/>
  <c r="F9" i="6" s="1"/>
  <c r="F38" i="6"/>
  <c r="F48" i="6"/>
  <c r="F71" i="6"/>
  <c r="F75" i="6"/>
  <c r="G28" i="6"/>
  <c r="G38" i="6"/>
  <c r="G48" i="6"/>
  <c r="G71" i="6"/>
  <c r="G75" i="6"/>
  <c r="B93" i="6"/>
  <c r="B92" i="6" s="1"/>
  <c r="B91" i="6" s="1"/>
  <c r="B90" i="6" s="1"/>
  <c r="B89" i="6" s="1"/>
  <c r="B88" i="6" s="1"/>
  <c r="B87" i="6" s="1"/>
  <c r="B86" i="6" s="1"/>
  <c r="B123" i="6"/>
  <c r="B133" i="6"/>
  <c r="P125" i="24" s="1"/>
  <c r="B146" i="6"/>
  <c r="B150" i="6"/>
  <c r="P82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57" i="20"/>
  <c r="U58" i="20"/>
  <c r="U60" i="20"/>
  <c r="U61" i="20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 s="1"/>
  <c r="E41" i="5"/>
  <c r="S34" i="20"/>
  <c r="F41" i="5"/>
  <c r="T34" i="20" s="1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16" i="5"/>
  <c r="B28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0" s="1"/>
  <c r="E23" i="23"/>
  <c r="C6" i="11" s="1"/>
  <c r="E6" i="10"/>
  <c r="C6" i="10"/>
  <c r="G5" i="13"/>
  <c r="G5" i="12"/>
  <c r="C11" i="23"/>
  <c r="A2" i="13" s="1"/>
  <c r="A2" i="10"/>
  <c r="A2" i="14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J20" i="3" s="1"/>
  <c r="X5" i="17" s="1"/>
  <c r="I14" i="3"/>
  <c r="I8" i="3"/>
  <c r="I20" i="3"/>
  <c r="W5" i="17" s="1"/>
  <c r="H14" i="3"/>
  <c r="G14" i="3"/>
  <c r="K9" i="3"/>
  <c r="K8" i="3" s="1"/>
  <c r="K10" i="3"/>
  <c r="K11" i="3"/>
  <c r="K12" i="3"/>
  <c r="J8" i="3"/>
  <c r="H8" i="3"/>
  <c r="H20" i="3" s="1"/>
  <c r="V5" i="17" s="1"/>
  <c r="G8" i="3"/>
  <c r="G20" i="3"/>
  <c r="U5" i="17" s="1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 s="1"/>
  <c r="B41" i="2"/>
  <c r="B27" i="2"/>
  <c r="H22" i="2"/>
  <c r="G22" i="2"/>
  <c r="U14" i="16"/>
  <c r="F22" i="2"/>
  <c r="E22" i="2"/>
  <c r="D22" i="2"/>
  <c r="C22" i="2"/>
  <c r="B22" i="2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P33" i="18" s="1"/>
  <c r="B63" i="4"/>
  <c r="P32" i="18" s="1"/>
  <c r="B55" i="4"/>
  <c r="B49" i="4"/>
  <c r="P27" i="18" s="1"/>
  <c r="B48" i="4"/>
  <c r="B37" i="4"/>
  <c r="B44" i="4"/>
  <c r="P25" i="18" s="1"/>
  <c r="B8" i="4"/>
  <c r="B29" i="4"/>
  <c r="B17" i="4"/>
  <c r="B13" i="4"/>
  <c r="P6" i="18" s="1"/>
  <c r="B57" i="4"/>
  <c r="B59" i="4" s="1"/>
  <c r="B72" i="4"/>
  <c r="B74" i="4" s="1"/>
  <c r="P39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47" i="1" s="1"/>
  <c r="F23" i="1"/>
  <c r="F27" i="1"/>
  <c r="F31" i="1"/>
  <c r="Q80" i="15" s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47" i="1" s="1"/>
  <c r="E19" i="1"/>
  <c r="E23" i="1"/>
  <c r="P71" i="15" s="1"/>
  <c r="E27" i="1"/>
  <c r="P76" i="15" s="1"/>
  <c r="E31" i="1"/>
  <c r="P80" i="15" s="1"/>
  <c r="E38" i="1"/>
  <c r="E42" i="1"/>
  <c r="E57" i="1"/>
  <c r="P103" i="15" s="1"/>
  <c r="E63" i="1"/>
  <c r="E79" i="1" s="1"/>
  <c r="P119" i="15" s="1"/>
  <c r="E68" i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64" i="4"/>
  <c r="D64" i="4"/>
  <c r="C63" i="4"/>
  <c r="C72" i="4" s="1"/>
  <c r="D63" i="4"/>
  <c r="R32" i="18" s="1"/>
  <c r="C48" i="4"/>
  <c r="C57" i="4" s="1"/>
  <c r="C59" i="4" s="1"/>
  <c r="D48" i="4"/>
  <c r="D57" i="4" s="1"/>
  <c r="D59" i="4" s="1"/>
  <c r="C49" i="4"/>
  <c r="Q27" i="18" s="1"/>
  <c r="D49" i="4"/>
  <c r="R27" i="18" s="1"/>
  <c r="C29" i="4"/>
  <c r="D29" i="4"/>
  <c r="C40" i="4"/>
  <c r="D40" i="4"/>
  <c r="D44" i="4" s="1"/>
  <c r="R25" i="18" s="1"/>
  <c r="C37" i="4"/>
  <c r="D37" i="4"/>
  <c r="R19" i="18" s="1"/>
  <c r="C17" i="4"/>
  <c r="C13" i="4"/>
  <c r="Q6" i="18" s="1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 s="1"/>
  <c r="F13" i="2"/>
  <c r="T8" i="16"/>
  <c r="G13" i="2"/>
  <c r="H13" i="2"/>
  <c r="V8" i="16"/>
  <c r="B13" i="2"/>
  <c r="P8" i="16" s="1"/>
  <c r="C9" i="2"/>
  <c r="Q4" i="16"/>
  <c r="D9" i="2"/>
  <c r="R4" i="16" s="1"/>
  <c r="E9" i="2"/>
  <c r="E8" i="2" s="1"/>
  <c r="S4" i="16"/>
  <c r="F9" i="2"/>
  <c r="T4" i="16" s="1"/>
  <c r="G9" i="2"/>
  <c r="U4" i="16"/>
  <c r="H9" i="2"/>
  <c r="V4" i="16" s="1"/>
  <c r="B9" i="2"/>
  <c r="P4" i="16"/>
  <c r="P4" i="15"/>
  <c r="Q30" i="18"/>
  <c r="R36" i="18"/>
  <c r="Q9" i="18"/>
  <c r="Q22" i="18"/>
  <c r="R31" i="18"/>
  <c r="Q32" i="18"/>
  <c r="Q36" i="18"/>
  <c r="R15" i="18"/>
  <c r="R26" i="18"/>
  <c r="Q31" i="18"/>
  <c r="R33" i="18"/>
  <c r="R37" i="18"/>
  <c r="R6" i="18"/>
  <c r="Q19" i="18"/>
  <c r="Q15" i="18"/>
  <c r="R30" i="18"/>
  <c r="Q26" i="18"/>
  <c r="Q33" i="18"/>
  <c r="Q37" i="18"/>
  <c r="S3" i="17"/>
  <c r="G8" i="2"/>
  <c r="U8" i="16"/>
  <c r="S14" i="16"/>
  <c r="T14" i="16"/>
  <c r="B8" i="2"/>
  <c r="P3" i="16" s="1"/>
  <c r="C44" i="4"/>
  <c r="Q25" i="18" s="1"/>
  <c r="C8" i="2"/>
  <c r="C20" i="2" s="1"/>
  <c r="Q13" i="16" s="1"/>
  <c r="B47" i="1"/>
  <c r="B62" i="1" s="1"/>
  <c r="P54" i="15" s="1"/>
  <c r="B20" i="2"/>
  <c r="P13" i="16" s="1"/>
  <c r="G20" i="2"/>
  <c r="U13" i="16"/>
  <c r="U3" i="16"/>
  <c r="P42" i="15"/>
  <c r="P38" i="18"/>
  <c r="C8" i="4"/>
  <c r="Q2" i="18" s="1"/>
  <c r="Q5" i="18"/>
  <c r="D8" i="4"/>
  <c r="R5" i="18"/>
  <c r="R2" i="18"/>
  <c r="D21" i="4"/>
  <c r="D23" i="4" s="1"/>
  <c r="C21" i="4"/>
  <c r="Q12" i="18" s="1"/>
  <c r="C23" i="4"/>
  <c r="Q13" i="18" s="1"/>
  <c r="Q67" i="15"/>
  <c r="V3" i="17"/>
  <c r="U3" i="17"/>
  <c r="P2" i="25"/>
  <c r="T2" i="25"/>
  <c r="Q2" i="25"/>
  <c r="U2" i="25"/>
  <c r="E159" i="6" l="1"/>
  <c r="S150" i="24" s="1"/>
  <c r="S2" i="24"/>
  <c r="P95" i="15"/>
  <c r="E59" i="1"/>
  <c r="K20" i="3"/>
  <c r="Y5" i="17" s="1"/>
  <c r="Y3" i="17"/>
  <c r="T2" i="24"/>
  <c r="R35" i="26"/>
  <c r="B33" i="9"/>
  <c r="P24" i="27" s="1"/>
  <c r="P2" i="27"/>
  <c r="D25" i="4"/>
  <c r="R13" i="18"/>
  <c r="E20" i="2"/>
  <c r="S13" i="16" s="1"/>
  <c r="S3" i="16"/>
  <c r="C74" i="4"/>
  <c r="Q39" i="18" s="1"/>
  <c r="Q38" i="18"/>
  <c r="Q95" i="15"/>
  <c r="F59" i="1"/>
  <c r="D159" i="6"/>
  <c r="R150" i="24" s="1"/>
  <c r="R2" i="24"/>
  <c r="A2" i="5"/>
  <c r="A2" i="4"/>
  <c r="A2" i="3"/>
  <c r="A2" i="2"/>
  <c r="A2" i="1"/>
  <c r="A2" i="9"/>
  <c r="A2" i="8"/>
  <c r="A2" i="6"/>
  <c r="A2" i="7"/>
  <c r="Q35" i="26"/>
  <c r="C77" i="8"/>
  <c r="Q68" i="26" s="1"/>
  <c r="U34" i="20"/>
  <c r="G42" i="5"/>
  <c r="U35" i="20" s="1"/>
  <c r="C25" i="4"/>
  <c r="R22" i="18"/>
  <c r="G6" i="10"/>
  <c r="F84" i="6"/>
  <c r="T76" i="24" s="1"/>
  <c r="Q3" i="16"/>
  <c r="F8" i="2"/>
  <c r="D72" i="4"/>
  <c r="F79" i="1"/>
  <c r="Q119" i="15" s="1"/>
  <c r="B21" i="4"/>
  <c r="T35" i="26"/>
  <c r="B32" i="10"/>
  <c r="P23" i="28" s="1"/>
  <c r="E32" i="10"/>
  <c r="S23" i="28" s="1"/>
  <c r="R2" i="29"/>
  <c r="Q2" i="30"/>
  <c r="C47" i="1"/>
  <c r="X4" i="17"/>
  <c r="B6" i="10"/>
  <c r="D6" i="11"/>
  <c r="P83" i="24"/>
  <c r="Q36" i="26"/>
  <c r="U21" i="28"/>
  <c r="Q21" i="28"/>
  <c r="P12" i="29"/>
  <c r="R12" i="18"/>
  <c r="D8" i="2"/>
  <c r="S105" i="24"/>
  <c r="T2" i="31"/>
  <c r="H8" i="2"/>
  <c r="A2" i="11"/>
  <c r="P81" i="24"/>
  <c r="G43" i="8"/>
  <c r="T21" i="28"/>
  <c r="A2" i="12"/>
  <c r="P80" i="24"/>
  <c r="D9" i="8"/>
  <c r="R2" i="26" s="1"/>
  <c r="F6" i="10"/>
  <c r="P79" i="24"/>
  <c r="E77" i="8"/>
  <c r="S68" i="26" s="1"/>
  <c r="P9" i="27"/>
  <c r="C33" i="9"/>
  <c r="Q24" i="27" s="1"/>
  <c r="T2" i="29"/>
  <c r="B85" i="6"/>
  <c r="P78" i="24"/>
  <c r="G9" i="6"/>
  <c r="U55" i="24"/>
  <c r="G84" i="6"/>
  <c r="U76" i="24" s="1"/>
  <c r="U129" i="24"/>
  <c r="H20" i="2" l="1"/>
  <c r="V13" i="16" s="1"/>
  <c r="V3" i="16"/>
  <c r="F159" i="6"/>
  <c r="T150" i="24" s="1"/>
  <c r="R3" i="16"/>
  <c r="D20" i="2"/>
  <c r="R13" i="16" s="1"/>
  <c r="R14" i="18"/>
  <c r="D33" i="4"/>
  <c r="R18" i="18" s="1"/>
  <c r="B23" i="4"/>
  <c r="P12" i="18"/>
  <c r="C33" i="4"/>
  <c r="Q18" i="18" s="1"/>
  <c r="Q14" i="18"/>
  <c r="Q104" i="15"/>
  <c r="F81" i="1"/>
  <c r="Q120" i="15" s="1"/>
  <c r="E81" i="1"/>
  <c r="P120" i="15" s="1"/>
  <c r="P104" i="15"/>
  <c r="U35" i="26"/>
  <c r="G77" i="8"/>
  <c r="U68" i="26" s="1"/>
  <c r="Q42" i="15"/>
  <c r="C62" i="1"/>
  <c r="Q54" i="15" s="1"/>
  <c r="D77" i="8"/>
  <c r="R68" i="26" s="1"/>
  <c r="D74" i="4"/>
  <c r="R39" i="18" s="1"/>
  <c r="R38" i="18"/>
  <c r="T3" i="16"/>
  <c r="F20" i="2"/>
  <c r="T13" i="16" s="1"/>
  <c r="B84" i="6"/>
  <c r="P77" i="24"/>
  <c r="G159" i="6"/>
  <c r="U150" i="24" s="1"/>
  <c r="U2" i="24"/>
  <c r="B25" i="4" l="1"/>
  <c r="P13" i="18"/>
  <c r="B159" i="6"/>
  <c r="P150" i="24" s="1"/>
  <c r="P76" i="24"/>
  <c r="Q37" i="20"/>
  <c r="Q38" i="20"/>
  <c r="Q39" i="20"/>
  <c r="Q41" i="20"/>
  <c r="Q40" i="20"/>
  <c r="Q43" i="20"/>
  <c r="Q42" i="20"/>
  <c r="Q45" i="20"/>
  <c r="Q44" i="20"/>
  <c r="Q48" i="20"/>
  <c r="Q47" i="20"/>
  <c r="Q46" i="20"/>
  <c r="Q50" i="20"/>
  <c r="Q49" i="20"/>
  <c r="Q52" i="20"/>
  <c r="Q51" i="20"/>
  <c r="Q55" i="20"/>
  <c r="Q54" i="20"/>
  <c r="C65" i="5"/>
  <c r="Q53" i="20"/>
  <c r="Q56" i="20" l="1"/>
  <c r="C70" i="5"/>
  <c r="B33" i="4"/>
  <c r="P18" i="18" s="1"/>
  <c r="P14" i="18"/>
  <c r="S38" i="20"/>
  <c r="P41" i="20"/>
  <c r="T47" i="20"/>
  <c r="P53" i="20"/>
  <c r="U48" i="20"/>
  <c r="U43" i="20"/>
  <c r="U46" i="20"/>
  <c r="R53" i="20"/>
  <c r="U47" i="20"/>
  <c r="R52" i="20"/>
  <c r="R38" i="20"/>
  <c r="R42" i="20"/>
  <c r="T55" i="20"/>
  <c r="S46" i="20"/>
  <c r="R48" i="20"/>
  <c r="U50" i="20"/>
  <c r="S54" i="20"/>
  <c r="T52" i="20"/>
  <c r="P56" i="20"/>
  <c r="S51" i="20"/>
  <c r="S56" i="20"/>
  <c r="P37" i="20"/>
  <c r="S39" i="20"/>
  <c r="R45" i="20"/>
  <c r="P43" i="20"/>
  <c r="P49" i="20"/>
  <c r="R39" i="20"/>
  <c r="D70" i="5"/>
  <c r="R56" i="20"/>
  <c r="T54" i="20"/>
  <c r="T46" i="20"/>
  <c r="T38" i="20"/>
  <c r="S45" i="20"/>
  <c r="S37" i="20"/>
  <c r="P51" i="20"/>
  <c r="P55" i="20"/>
  <c r="R55" i="20"/>
  <c r="R47" i="20"/>
  <c r="U45" i="20"/>
  <c r="U37" i="20"/>
  <c r="P42" i="20"/>
  <c r="R54" i="20"/>
  <c r="R46" i="20"/>
  <c r="U44" i="20"/>
  <c r="R44" i="20"/>
  <c r="U56" i="20"/>
  <c r="P52" i="20"/>
  <c r="U53" i="20"/>
  <c r="S50" i="20"/>
  <c r="S40" i="20"/>
  <c r="U40" i="20"/>
  <c r="U49" i="20"/>
  <c r="U54" i="20"/>
  <c r="R50" i="20"/>
  <c r="R49" i="20"/>
  <c r="U51" i="20"/>
  <c r="P40" i="20"/>
  <c r="P44" i="20"/>
  <c r="T42" i="20"/>
  <c r="P46" i="20"/>
  <c r="T41" i="20"/>
  <c r="R51" i="20"/>
  <c r="U38" i="20"/>
  <c r="R43" i="20"/>
  <c r="T53" i="20"/>
  <c r="T45" i="20"/>
  <c r="T37" i="20"/>
  <c r="S44" i="20"/>
  <c r="P50" i="20"/>
  <c r="P54" i="20"/>
  <c r="U42" i="20"/>
  <c r="S42" i="20"/>
  <c r="T40" i="20"/>
  <c r="T43" i="20"/>
  <c r="P48" i="20"/>
  <c r="T44" i="20"/>
  <c r="U39" i="20"/>
  <c r="S48" i="20"/>
  <c r="S55" i="20"/>
  <c r="P39" i="20"/>
  <c r="T51" i="20"/>
  <c r="T50" i="20"/>
  <c r="T56" i="20"/>
  <c r="S43" i="20"/>
  <c r="R37" i="20"/>
  <c r="U55" i="20"/>
  <c r="S47" i="20"/>
  <c r="P38" i="20"/>
  <c r="S52" i="20"/>
  <c r="U52" i="20"/>
  <c r="T48" i="20"/>
  <c r="P45" i="20"/>
  <c r="R41" i="20"/>
  <c r="D47" i="5"/>
  <c r="D46" i="5"/>
  <c r="D45" i="5"/>
  <c r="D65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R40" i="20"/>
  <c r="S41" i="20"/>
  <c r="T49" i="20"/>
  <c r="S53" i="20"/>
  <c r="U41" i="20"/>
  <c r="G47" i="5"/>
  <c r="G46" i="5"/>
  <c r="G45" i="5"/>
  <c r="G65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E56" i="5"/>
  <c r="E55" i="5"/>
  <c r="E54" i="5"/>
  <c r="E53" i="5"/>
  <c r="E52" i="5"/>
  <c r="E51" i="5"/>
  <c r="E50" i="5"/>
  <c r="E49" i="5"/>
  <c r="E48" i="5"/>
  <c r="E47" i="5"/>
  <c r="E46" i="5"/>
  <c r="E45" i="5"/>
  <c r="E65" i="5"/>
  <c r="E63" i="5"/>
  <c r="E62" i="5"/>
  <c r="E61" i="5"/>
  <c r="E60" i="5"/>
  <c r="E59" i="5"/>
  <c r="E58" i="5"/>
  <c r="E57" i="5"/>
  <c r="S49" i="20"/>
  <c r="B54" i="5"/>
  <c r="B53" i="5"/>
  <c r="B52" i="5"/>
  <c r="B51" i="5"/>
  <c r="B50" i="5"/>
  <c r="B49" i="5"/>
  <c r="B48" i="5"/>
  <c r="B47" i="5"/>
  <c r="B46" i="5"/>
  <c r="B45" i="5"/>
  <c r="B65" i="5"/>
  <c r="B63" i="5"/>
  <c r="B62" i="5"/>
  <c r="B61" i="5"/>
  <c r="B60" i="5"/>
  <c r="B59" i="5"/>
  <c r="B58" i="5"/>
  <c r="B57" i="5"/>
  <c r="B56" i="5"/>
  <c r="B55" i="5"/>
  <c r="P47" i="20"/>
  <c r="T39" i="20"/>
  <c r="F45" i="5"/>
  <c r="F65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</calcChain>
</file>

<file path=xl/sharedStrings.xml><?xml version="1.0" encoding="utf-8"?>
<sst xmlns="http://schemas.openxmlformats.org/spreadsheetml/2006/main" count="4247" uniqueCount="3306">
  <si>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</si>
  <si>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</si>
  <si>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</si>
  <si>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</si>
  <si>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</si>
  <si>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</si>
  <si>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</si>
  <si>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</si>
  <si>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</si>
  <si>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</si>
  <si>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</si>
  <si>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</si>
  <si>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</si>
  <si>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</si>
  <si>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</si>
  <si>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</si>
  <si>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</si>
  <si>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</si>
  <si>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</si>
  <si>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</si>
  <si>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</si>
  <si>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</si>
  <si>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</si>
  <si>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</si>
  <si>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</si>
  <si>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</si>
  <si>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</si>
  <si>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</si>
  <si>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</si>
  <si>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</si>
  <si>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</si>
  <si>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</si>
  <si>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</si>
  <si>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</si>
  <si>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</si>
  <si>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</si>
  <si>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</si>
  <si>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</si>
  <si>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</si>
  <si>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</si>
  <si>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</si>
  <si>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</si>
  <si>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</si>
  <si>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</si>
  <si>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</si>
  <si>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</si>
  <si>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</si>
  <si>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</si>
  <si>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</si>
  <si>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</si>
  <si>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</si>
  <si>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</si>
  <si>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</si>
  <si>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</si>
  <si>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</si>
  <si>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</si>
  <si>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</si>
  <si>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</si>
  <si>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</si>
  <si>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</si>
  <si>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</si>
  <si>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</si>
  <si>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</si>
  <si>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</si>
  <si>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</si>
  <si>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</si>
  <si>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</si>
  <si>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</si>
  <si>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</si>
  <si>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</si>
  <si>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</si>
  <si>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</si>
  <si>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</si>
  <si>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</si>
  <si>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</si>
  <si>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</si>
  <si>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</si>
  <si>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</si>
  <si>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</si>
  <si>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</si>
  <si>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</si>
  <si>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</si>
  <si>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</si>
  <si>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</si>
  <si>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</si>
  <si>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</si>
  <si>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</si>
  <si>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</si>
  <si>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</si>
  <si>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</si>
  <si>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</si>
  <si>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</si>
  <si>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</si>
  <si>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</si>
  <si>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</si>
  <si>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</si>
  <si>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</si>
  <si>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</si>
  <si>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</si>
  <si>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</si>
  <si>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</si>
  <si>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</si>
  <si>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</si>
  <si>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</si>
  <si>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</si>
  <si>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</si>
  <si>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</si>
  <si>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</si>
  <si>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</si>
  <si>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</si>
  <si>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</si>
  <si>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</si>
  <si>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</si>
  <si>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</si>
  <si>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</si>
  <si>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</si>
  <si>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</si>
  <si>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</si>
  <si>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</si>
  <si>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</si>
  <si>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</si>
  <si>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</si>
  <si>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</si>
  <si>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</si>
  <si>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</si>
  <si>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</si>
  <si>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</si>
  <si>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</si>
  <si>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</si>
  <si>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</si>
  <si>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</si>
  <si>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</si>
  <si>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</si>
  <si>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</si>
  <si>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</si>
  <si>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</si>
  <si>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</si>
  <si>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</si>
  <si>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</si>
  <si>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</si>
  <si>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</si>
  <si>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</si>
  <si>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</si>
  <si>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</si>
  <si>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</si>
  <si>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</si>
  <si>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</si>
  <si>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</si>
  <si>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</si>
  <si>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</si>
  <si>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</si>
  <si>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</si>
  <si>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</si>
  <si>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</si>
  <si>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</si>
  <si>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</si>
  <si>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</si>
  <si>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</si>
  <si>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</si>
  <si>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</si>
  <si>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</si>
  <si>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</si>
  <si>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</si>
  <si>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</si>
  <si>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</si>
  <si>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</si>
  <si>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</si>
  <si>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</si>
  <si>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</si>
  <si>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</si>
  <si>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</si>
  <si>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</si>
  <si>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</si>
  <si>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</si>
  <si>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</si>
  <si>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</si>
  <si>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</si>
  <si>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</si>
  <si>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</si>
  <si>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</si>
  <si>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</si>
  <si>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</si>
  <si>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</si>
  <si>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</si>
  <si>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</si>
  <si>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</si>
  <si>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</si>
  <si>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</si>
  <si>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</si>
  <si>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</si>
  <si>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</si>
  <si>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</si>
  <si>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</si>
  <si>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</si>
  <si>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</si>
  <si>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</si>
  <si>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</si>
  <si>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</si>
  <si>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</si>
  <si>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</si>
  <si>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</si>
  <si>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</si>
  <si>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</si>
  <si>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</si>
  <si>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</si>
  <si>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</si>
  <si>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</si>
  <si>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</si>
  <si>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</si>
  <si>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</si>
  <si>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</si>
  <si>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</si>
  <si>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</si>
  <si>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</si>
  <si>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</si>
  <si>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</si>
  <si>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</si>
  <si>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</si>
  <si>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</si>
  <si>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</si>
  <si>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</si>
  <si>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</si>
  <si>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</si>
  <si>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</si>
  <si>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</si>
  <si>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</si>
  <si>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</si>
  <si>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</si>
  <si>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</si>
  <si>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</si>
  <si>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</si>
  <si>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</si>
  <si>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</si>
  <si>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</si>
  <si>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</si>
  <si>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</si>
  <si>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</si>
  <si>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</si>
  <si>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</si>
  <si>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</si>
  <si>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</si>
  <si>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</si>
  <si>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</si>
  <si>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</si>
  <si>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</si>
  <si>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</si>
  <si>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</si>
  <si>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</si>
  <si>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</si>
  <si>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</si>
  <si>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</si>
  <si>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</si>
  <si>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</si>
  <si>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</si>
  <si>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</si>
  <si>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</si>
  <si>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</si>
  <si>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</si>
  <si>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</si>
  <si>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</si>
  <si>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</si>
  <si>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</si>
  <si>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</si>
  <si>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</si>
  <si>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</si>
  <si>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</si>
  <si>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</si>
  <si>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</si>
  <si>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</si>
  <si>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</si>
  <si>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</si>
  <si>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</si>
  <si>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</si>
  <si>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</si>
  <si>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</si>
  <si>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</si>
  <si>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</si>
  <si>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</si>
  <si>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</si>
  <si>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</si>
  <si>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</si>
  <si>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</si>
  <si>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</si>
  <si>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</si>
  <si>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</si>
  <si>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</si>
  <si>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</si>
  <si>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</si>
  <si>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</si>
  <si>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</si>
  <si>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</si>
  <si>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</si>
  <si>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</si>
  <si>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</si>
  <si>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</si>
  <si>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</si>
  <si>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</si>
  <si>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</si>
  <si>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</si>
  <si>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</si>
  <si>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</si>
  <si>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</si>
  <si>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</si>
  <si>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</si>
  <si>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</si>
  <si>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</si>
  <si>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</si>
  <si>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</si>
  <si>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</si>
  <si>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</si>
  <si>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</si>
  <si>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</si>
  <si>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</si>
  <si>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</si>
  <si>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</si>
  <si>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</si>
  <si>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</si>
  <si>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</si>
  <si>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</si>
  <si>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</si>
  <si>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</si>
  <si>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</si>
  <si>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</si>
  <si>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</si>
  <si>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</si>
  <si>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</si>
  <si>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</si>
  <si>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</si>
  <si>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</si>
  <si>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</si>
  <si>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</si>
  <si>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</si>
  <si>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</si>
  <si>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</si>
  <si>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</si>
  <si>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</si>
  <si>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</si>
  <si>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</si>
  <si>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</si>
  <si>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</si>
  <si>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</si>
  <si>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</si>
  <si>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</si>
  <si>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</si>
  <si>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</si>
  <si>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</si>
  <si>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</si>
  <si>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</si>
  <si>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</si>
  <si>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</si>
  <si>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</si>
  <si>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</si>
  <si>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</si>
  <si>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</si>
  <si>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</si>
  <si>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</si>
  <si>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</si>
  <si>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</si>
  <si>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</si>
  <si>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</si>
  <si>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</si>
  <si>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</si>
  <si>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</si>
  <si>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</si>
  <si>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</si>
  <si>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</si>
  <si>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</si>
  <si>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</si>
  <si>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</si>
  <si>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</si>
  <si>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</si>
  <si>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</si>
  <si>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</si>
  <si>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</si>
  <si>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</si>
  <si>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</si>
  <si>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</si>
  <si>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</si>
  <si>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</si>
  <si>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</si>
  <si>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</si>
  <si>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</si>
  <si>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</si>
  <si>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</si>
  <si>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</si>
  <si>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</si>
  <si>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</si>
  <si>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</si>
  <si>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</si>
  <si>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</si>
  <si>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</si>
  <si>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</si>
  <si>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</si>
  <si>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</si>
  <si>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</si>
  <si>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</si>
  <si>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</si>
  <si>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</si>
  <si>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</si>
  <si>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</si>
  <si>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</si>
  <si>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</si>
  <si>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</si>
  <si>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</si>
  <si>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</si>
  <si>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</si>
  <si>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</si>
  <si>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</si>
  <si>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</si>
  <si>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</si>
  <si>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</si>
  <si>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</si>
  <si>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</si>
  <si>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</si>
  <si>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</si>
  <si>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</si>
  <si>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</si>
  <si>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</si>
  <si>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</si>
  <si>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</si>
  <si>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</si>
  <si>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</si>
  <si>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</si>
  <si>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</si>
  <si>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</si>
  <si>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</si>
  <si>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</si>
  <si>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</si>
  <si>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</si>
  <si>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</si>
  <si>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</si>
  <si>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</si>
  <si>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</si>
  <si>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</si>
  <si>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</si>
  <si>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</si>
  <si>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</si>
  <si>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</si>
  <si>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</si>
  <si>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</si>
  <si>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</si>
  <si>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</si>
  <si>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</si>
  <si>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</si>
  <si>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</si>
  <si>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</si>
  <si>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</si>
  <si>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</si>
  <si>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</si>
  <si>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</si>
  <si>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</si>
  <si>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</si>
  <si>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</si>
  <si>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</si>
  <si>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</si>
  <si>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</si>
  <si>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</si>
  <si>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</si>
  <si>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</si>
  <si>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</si>
  <si>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</si>
  <si>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</si>
  <si>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</si>
  <si>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</si>
  <si>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</si>
  <si>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</si>
  <si>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</si>
  <si>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</si>
  <si>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</si>
  <si>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</si>
  <si>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</si>
  <si>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</si>
  <si>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</si>
  <si>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</si>
  <si>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</si>
  <si>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</si>
  <si>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</si>
  <si>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</si>
  <si>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</si>
  <si>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</si>
  <si>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</si>
  <si>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</si>
  <si>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</si>
  <si>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</si>
  <si>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</si>
  <si>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</si>
  <si>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</si>
  <si>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</si>
  <si>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</si>
  <si>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</si>
  <si>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</si>
  <si>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</si>
  <si>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</si>
  <si>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</si>
  <si>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</si>
  <si>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</si>
  <si>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</si>
  <si>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</si>
  <si>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</si>
  <si>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</si>
  <si>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</si>
  <si>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</si>
  <si>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</si>
  <si>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</si>
  <si>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</si>
  <si>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</si>
  <si>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</si>
  <si>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</si>
  <si>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</si>
  <si>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</si>
  <si>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</si>
  <si>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</si>
  <si>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</si>
  <si>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</si>
  <si>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</si>
  <si>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</si>
  <si>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</si>
  <si>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</si>
  <si>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</si>
  <si>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</si>
  <si>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</si>
  <si>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</si>
  <si>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</si>
  <si>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</si>
  <si>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</si>
  <si>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</si>
  <si>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</si>
  <si>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</si>
  <si>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</si>
  <si>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</si>
  <si>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</si>
  <si>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</si>
  <si>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</si>
  <si>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</si>
  <si>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</si>
  <si>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</si>
  <si>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</si>
  <si>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</si>
  <si>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</si>
  <si>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</si>
  <si>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</si>
  <si>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</si>
  <si>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</si>
  <si>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</si>
  <si>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</si>
  <si>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</si>
  <si>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</si>
  <si>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</si>
  <si>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</si>
  <si>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</si>
  <si>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</si>
  <si>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</si>
  <si>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</si>
  <si>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</si>
  <si>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</si>
  <si>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</si>
  <si>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</si>
  <si>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</si>
  <si>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</si>
  <si>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</si>
  <si>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</si>
  <si>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</si>
  <si>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</si>
  <si>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</si>
  <si>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</si>
  <si>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</si>
  <si>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</si>
  <si>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</si>
  <si>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</si>
  <si>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</si>
  <si>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</si>
  <si>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</si>
  <si>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</si>
  <si>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</si>
  <si>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</si>
  <si>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</si>
  <si>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</si>
  <si>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</si>
  <si>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</si>
  <si>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</si>
  <si>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</si>
  <si>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</si>
  <si>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</si>
  <si>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</si>
  <si>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</si>
  <si>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</si>
  <si>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</si>
  <si>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</si>
  <si>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</si>
  <si>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</si>
  <si>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</si>
  <si>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</si>
  <si>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</si>
  <si>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</si>
  <si>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</si>
  <si>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</si>
  <si>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</si>
  <si>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</si>
  <si>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</si>
  <si>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</si>
  <si>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</si>
  <si>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</si>
  <si>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</si>
  <si>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</si>
  <si>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</si>
  <si>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</si>
  <si>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</si>
  <si>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</si>
  <si>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</si>
  <si>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</si>
  <si>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</si>
  <si>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</si>
  <si>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</si>
  <si>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</si>
  <si>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</si>
  <si>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</si>
  <si>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</si>
  <si>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</si>
  <si>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</si>
  <si>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</si>
  <si>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</si>
  <si>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</si>
  <si>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</si>
  <si>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</si>
  <si>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</si>
  <si>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</si>
  <si>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</si>
  <si>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</si>
  <si>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</si>
  <si>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</si>
  <si>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</si>
  <si>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</si>
  <si>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</si>
  <si>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</si>
  <si>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</si>
  <si>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</si>
  <si>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</si>
  <si>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</si>
  <si>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</si>
  <si>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</si>
  <si>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</si>
  <si>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</si>
  <si>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</si>
  <si>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</si>
  <si>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</si>
  <si>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</si>
  <si>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</si>
  <si>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</si>
  <si>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</si>
  <si>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</si>
  <si>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</si>
  <si>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</si>
  <si>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</si>
  <si>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</si>
  <si>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</si>
  <si>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</si>
  <si>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</si>
  <si>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</si>
  <si>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</si>
  <si>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</si>
  <si>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</si>
  <si>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</si>
  <si>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</si>
  <si>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</si>
  <si>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</si>
  <si>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</si>
  <si>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</si>
  <si>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</si>
  <si>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</si>
  <si>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</si>
  <si>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</si>
  <si>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</si>
  <si>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</si>
  <si>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</si>
  <si>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</si>
  <si>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</si>
  <si>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</si>
  <si>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</si>
  <si>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</si>
  <si>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</si>
  <si>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</si>
  <si>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</si>
  <si>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</si>
  <si>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</si>
  <si>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</si>
  <si>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</si>
  <si>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</si>
  <si>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</si>
  <si>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</si>
  <si>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</si>
  <si>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</si>
  <si>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</si>
  <si>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</si>
  <si>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</si>
  <si>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</si>
  <si>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</si>
  <si>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</si>
  <si>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</si>
  <si>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</si>
  <si>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</si>
  <si>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</si>
  <si>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</si>
  <si>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</si>
  <si>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</si>
  <si>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</si>
  <si>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</si>
  <si>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</si>
  <si>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</si>
  <si>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</si>
  <si>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</si>
  <si>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</si>
  <si>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</si>
  <si>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</si>
  <si>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</si>
  <si>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</si>
  <si>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</si>
  <si>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</si>
  <si>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</si>
  <si>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</si>
  <si>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</si>
  <si>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</si>
  <si>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</si>
  <si>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</si>
  <si>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</si>
  <si>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</si>
  <si>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</si>
  <si>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</si>
  <si>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</si>
  <si>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</si>
  <si>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</si>
  <si>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</si>
  <si>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</si>
  <si>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</si>
  <si>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</si>
  <si>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</si>
  <si>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</si>
  <si>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</si>
  <si>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</si>
  <si>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</si>
  <si>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</si>
  <si>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</si>
  <si>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</si>
  <si>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</si>
  <si>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</si>
  <si>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</si>
  <si>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</si>
  <si>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</si>
  <si>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</si>
  <si>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</si>
  <si>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</si>
  <si>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</si>
  <si>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</si>
  <si>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</si>
  <si>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</si>
  <si>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</si>
  <si>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</si>
  <si>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</si>
  <si>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</si>
  <si>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</si>
  <si>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</si>
  <si>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</si>
  <si>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</si>
  <si>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</si>
  <si>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</si>
  <si>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</si>
  <si>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</si>
  <si>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</si>
  <si>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</si>
  <si>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</si>
  <si>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</si>
  <si>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</si>
  <si>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</si>
  <si>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</si>
  <si>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</si>
  <si>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</si>
  <si>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</si>
  <si>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</si>
  <si>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</si>
  <si>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</si>
  <si>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</si>
  <si>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</si>
  <si>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</si>
  <si>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</si>
  <si>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</si>
  <si>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</si>
  <si>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</si>
  <si>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</si>
  <si>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</si>
  <si>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</si>
  <si>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</si>
  <si>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</si>
  <si>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</si>
  <si>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</si>
  <si>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</si>
  <si>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</si>
  <si>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</si>
  <si>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</si>
  <si>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</si>
  <si>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</si>
  <si>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</si>
  <si>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</si>
  <si>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</si>
  <si>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</si>
  <si>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</si>
  <si>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</si>
  <si>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</si>
  <si>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</si>
  <si>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</si>
  <si>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</si>
  <si>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</si>
  <si>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</si>
  <si>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</si>
  <si>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</si>
  <si>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</si>
  <si>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</si>
  <si>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</si>
  <si>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</si>
  <si>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</si>
  <si>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</si>
  <si>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</si>
  <si>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</si>
  <si>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</si>
  <si>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</si>
  <si>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</si>
  <si>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</si>
  <si>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</si>
  <si>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</si>
  <si>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</si>
  <si>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</si>
  <si>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</si>
  <si>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</si>
  <si>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</si>
  <si>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</si>
  <si>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</si>
  <si>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</si>
  <si>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</si>
  <si>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</si>
  <si>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</si>
  <si>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</si>
  <si>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</si>
  <si>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</si>
  <si>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</si>
  <si>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</si>
  <si>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</si>
  <si>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</si>
  <si>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</si>
  <si>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</si>
  <si>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</si>
  <si>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</si>
  <si>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</si>
  <si>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</si>
  <si>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</si>
  <si>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</si>
  <si>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</si>
  <si>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</si>
  <si>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</si>
  <si>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</si>
  <si>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</si>
  <si>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</si>
  <si>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</si>
  <si>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</si>
  <si>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</si>
  <si>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</si>
  <si>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</si>
  <si>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</si>
  <si>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</si>
  <si>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</si>
  <si>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</si>
  <si>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</si>
  <si>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</si>
  <si>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</si>
  <si>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</si>
  <si>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</si>
  <si>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</si>
  <si>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</si>
  <si>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</si>
  <si>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</si>
  <si>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</si>
  <si>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</si>
  <si>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</si>
  <si>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</si>
  <si>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</si>
  <si>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</si>
  <si>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</si>
  <si>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</si>
  <si>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</si>
  <si>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</si>
  <si>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</si>
  <si>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</si>
  <si>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</si>
  <si>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</si>
  <si>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</si>
  <si>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</si>
  <si>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</si>
  <si>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</si>
  <si>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</si>
  <si>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</si>
  <si>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</si>
  <si>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</si>
  <si>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</si>
  <si>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</si>
  <si>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</si>
  <si>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</si>
  <si>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</si>
  <si>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</si>
  <si>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</si>
  <si>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</si>
  <si>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</si>
  <si>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</si>
  <si>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</si>
  <si>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</si>
  <si>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</si>
  <si>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</si>
  <si>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</si>
  <si>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</si>
  <si>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</si>
  <si>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</si>
  <si>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</si>
  <si>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</si>
  <si>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</si>
  <si>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</si>
  <si>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</si>
  <si>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</si>
  <si>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</si>
  <si>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</si>
  <si>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</si>
  <si>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</si>
  <si>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</si>
  <si>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</si>
  <si>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</si>
  <si>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</si>
  <si>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</si>
  <si>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</si>
  <si>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</si>
  <si>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</si>
  <si>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</si>
  <si>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</si>
  <si>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</si>
  <si>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</si>
  <si>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</si>
  <si>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</si>
  <si>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</si>
  <si>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</si>
  <si>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</si>
  <si>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</si>
  <si>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</si>
  <si>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</si>
  <si>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</si>
  <si>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</si>
  <si>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</si>
  <si>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</si>
  <si>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</si>
  <si>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</si>
  <si>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</si>
  <si>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</si>
  <si>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</si>
  <si>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</si>
  <si>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</si>
  <si>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</si>
  <si>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</si>
  <si>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</si>
  <si>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</si>
  <si>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</si>
  <si>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</si>
  <si>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</si>
  <si>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</si>
  <si>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</si>
  <si>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</si>
  <si>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</si>
  <si>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</si>
  <si>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</si>
  <si>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</si>
  <si>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</si>
  <si>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</si>
  <si>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</si>
  <si>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</si>
  <si>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</si>
  <si>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</si>
  <si>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</si>
  <si>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</si>
  <si>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</si>
  <si>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</si>
  <si>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</si>
  <si>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</si>
  <si>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</si>
  <si>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</si>
  <si>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</si>
  <si>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</si>
  <si>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</si>
  <si>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</si>
  <si>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</si>
  <si>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</si>
  <si>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</si>
  <si>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</si>
  <si>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</si>
  <si>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</si>
  <si>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</si>
  <si>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</si>
  <si>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</si>
  <si>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</si>
  <si>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</si>
  <si>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</si>
  <si>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</si>
  <si>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</si>
  <si>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</si>
  <si>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</si>
  <si>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</si>
  <si>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</si>
  <si>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</si>
  <si>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</si>
  <si>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</si>
  <si>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</si>
  <si>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</si>
  <si>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</si>
  <si>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</si>
  <si>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</si>
  <si>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</si>
  <si>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</si>
  <si>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</si>
  <si>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</si>
  <si>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</si>
  <si>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</si>
  <si>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</si>
  <si>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</si>
  <si>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</si>
  <si>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</si>
  <si>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</si>
  <si>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</si>
  <si>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</si>
  <si>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</si>
  <si>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</si>
  <si>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</si>
  <si>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</si>
  <si>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</si>
  <si>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</si>
  <si>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</si>
  <si>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</si>
  <si>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</si>
  <si>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</si>
  <si>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</si>
  <si>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</si>
  <si>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</si>
  <si>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</si>
  <si>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</si>
  <si>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</si>
  <si>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</si>
  <si>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</si>
  <si>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</si>
  <si>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</si>
  <si>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</si>
  <si>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</si>
  <si>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</si>
  <si>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</si>
  <si>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</si>
  <si>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</si>
  <si>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</si>
  <si>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</si>
  <si>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</si>
  <si>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</si>
  <si>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</si>
  <si>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</si>
  <si>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</si>
  <si>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</si>
  <si>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</si>
  <si>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</si>
  <si>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</si>
  <si>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</si>
  <si>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</si>
  <si>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</si>
  <si>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</si>
  <si>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</si>
  <si>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</si>
  <si>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</si>
  <si>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</si>
  <si>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</si>
  <si>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</si>
  <si>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</si>
  <si>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</si>
  <si>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</si>
  <si>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</si>
  <si>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</si>
  <si>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</si>
  <si>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</si>
  <si>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</si>
  <si>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</si>
  <si>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</si>
  <si>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</si>
  <si>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</si>
  <si>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</si>
  <si>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</si>
  <si>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</si>
  <si>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</si>
  <si>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</si>
  <si>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</si>
  <si>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</si>
  <si>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</si>
  <si>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</si>
  <si>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</si>
  <si>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</si>
  <si>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</si>
  <si>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</si>
  <si>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</si>
  <si>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</si>
  <si>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</si>
  <si>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</si>
  <si>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</si>
  <si>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</si>
  <si>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</si>
  <si>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</si>
  <si>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</si>
  <si>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</si>
  <si>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</si>
  <si>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</si>
  <si>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</si>
  <si>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</si>
  <si>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</si>
  <si>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</si>
  <si>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</si>
  <si>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</si>
  <si>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</si>
  <si>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</si>
  <si>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</si>
  <si>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</si>
  <si>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</si>
  <si>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</si>
  <si>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</si>
  <si>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</si>
  <si>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</si>
  <si>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</si>
  <si>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</si>
  <si>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</si>
  <si>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</si>
  <si>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</si>
  <si>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</si>
  <si>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</si>
  <si>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</si>
  <si>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</si>
  <si>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</si>
  <si>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</si>
  <si>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</si>
  <si>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</si>
  <si>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</si>
  <si>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</si>
  <si>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</si>
  <si>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</si>
  <si>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</si>
  <si>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</si>
  <si>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</si>
  <si>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</si>
  <si>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</si>
  <si>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</si>
  <si>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</si>
  <si>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</si>
  <si>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</si>
  <si>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</si>
  <si>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</si>
  <si>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</si>
  <si>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</si>
  <si>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</si>
  <si>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</si>
  <si>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</si>
  <si>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</si>
  <si>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</si>
  <si>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</si>
  <si>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</si>
  <si>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</si>
  <si>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</si>
  <si>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</si>
  <si>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</si>
  <si>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</si>
  <si>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</si>
  <si>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</si>
  <si>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</si>
  <si>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</si>
  <si>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</si>
  <si>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</si>
  <si>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</si>
  <si>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</si>
  <si>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</si>
  <si>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</si>
  <si>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</si>
  <si>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</si>
  <si>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</si>
  <si>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</si>
  <si>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</si>
  <si>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</si>
  <si>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</si>
  <si>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</si>
  <si>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</si>
  <si>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</si>
  <si>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</si>
  <si>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</si>
  <si>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</si>
  <si>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</si>
  <si>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</si>
  <si>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</si>
  <si>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</si>
  <si>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</si>
  <si>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</si>
  <si>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</si>
  <si>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</si>
  <si>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</si>
  <si>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</si>
  <si>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</si>
  <si>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</si>
  <si>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</si>
  <si>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</si>
  <si>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</si>
  <si>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</si>
  <si>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</si>
  <si>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</si>
  <si>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</si>
  <si>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</si>
  <si>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</si>
  <si>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</si>
  <si>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</si>
  <si>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</si>
  <si>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</si>
  <si>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</si>
  <si>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</si>
  <si>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</si>
  <si>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</si>
  <si>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</si>
  <si>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</si>
  <si>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</si>
  <si>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</si>
  <si>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</si>
  <si>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</si>
  <si>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</si>
  <si>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</si>
  <si>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</si>
  <si>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</si>
  <si>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</si>
  <si>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</si>
  <si>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</si>
  <si>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</si>
  <si>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</si>
  <si>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</si>
  <si>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</si>
  <si>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</si>
  <si>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</si>
  <si>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</si>
  <si>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</si>
  <si>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</si>
  <si>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</si>
  <si>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</si>
  <si>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</si>
  <si>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</si>
  <si>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</si>
  <si>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</si>
  <si>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</si>
  <si>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</si>
  <si>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</si>
  <si>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</si>
  <si>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</si>
  <si>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</si>
  <si>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</si>
  <si>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</si>
  <si>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</si>
  <si>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</si>
  <si>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</si>
  <si>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</si>
  <si>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</si>
  <si>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</si>
  <si>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</si>
  <si>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</si>
  <si>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</si>
  <si>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</si>
  <si>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</si>
  <si>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</si>
  <si>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</si>
  <si>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</si>
  <si>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</si>
  <si>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</si>
  <si>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</si>
  <si>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</si>
  <si>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</si>
  <si>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</si>
  <si>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</si>
  <si>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</si>
  <si>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</si>
  <si>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</si>
  <si>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</si>
  <si>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</si>
  <si>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</si>
  <si>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</si>
  <si>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</si>
  <si>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</si>
  <si>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</si>
  <si>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</si>
  <si>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</si>
  <si>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</si>
  <si>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</si>
  <si>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</si>
  <si>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</si>
  <si>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</si>
  <si>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</si>
  <si>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</si>
  <si>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</si>
  <si>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</si>
  <si>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</si>
  <si>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</si>
  <si>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</si>
  <si>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</si>
  <si>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</si>
  <si>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</si>
  <si>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</si>
  <si>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</si>
  <si>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</si>
  <si>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</si>
  <si>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</si>
  <si>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</si>
  <si>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</si>
  <si>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</si>
  <si>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</si>
  <si>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</si>
  <si>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</si>
  <si>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</si>
  <si>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</si>
  <si>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</si>
  <si>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</si>
  <si>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</si>
  <si>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</si>
  <si>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</si>
  <si>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</si>
  <si>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</si>
  <si>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</si>
  <si>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</si>
  <si>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</si>
  <si>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</si>
  <si>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</si>
  <si>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</si>
  <si>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</si>
  <si>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</si>
  <si>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</si>
  <si>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</si>
  <si>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</si>
  <si>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</si>
  <si>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</si>
  <si>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</si>
  <si>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</si>
  <si>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</si>
  <si>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</si>
  <si>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</si>
  <si>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</si>
  <si>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</si>
  <si>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</si>
  <si>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</si>
  <si>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</si>
  <si>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</si>
  <si>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</si>
  <si>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</si>
  <si>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</si>
  <si>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</si>
  <si>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</si>
  <si>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</si>
  <si>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</si>
  <si>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</si>
  <si>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</si>
  <si>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</si>
  <si>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</si>
  <si>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</si>
  <si>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</si>
  <si>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</si>
  <si>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</si>
  <si>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</si>
  <si>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</si>
  <si>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</si>
  <si>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</si>
  <si>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</si>
  <si>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</si>
  <si>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</si>
  <si>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</si>
  <si>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</si>
  <si>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</si>
  <si>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</si>
  <si>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</si>
  <si>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</si>
  <si>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</si>
  <si>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</si>
  <si>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</si>
  <si>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</si>
  <si>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</si>
  <si>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</si>
  <si>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</si>
  <si>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</si>
  <si>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</si>
  <si>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</si>
  <si>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</si>
  <si>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</si>
  <si>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</si>
  <si>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</si>
  <si>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</si>
  <si>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</si>
  <si>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</si>
  <si>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</si>
  <si>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</si>
  <si>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</si>
  <si>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</si>
  <si>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</si>
  <si>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</si>
  <si>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</si>
  <si>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</si>
  <si>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</si>
  <si>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</si>
  <si>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</si>
  <si>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</si>
  <si>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</si>
  <si>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</si>
  <si>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</si>
  <si>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</si>
  <si>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</si>
  <si>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</si>
  <si>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</si>
  <si>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</si>
  <si>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</si>
  <si>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</si>
  <si>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</si>
  <si>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</si>
  <si>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</si>
  <si>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</si>
  <si>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</si>
  <si>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</si>
  <si>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</si>
  <si>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</si>
  <si>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</si>
  <si>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</si>
  <si>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</si>
  <si>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</si>
  <si>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</si>
  <si>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</si>
  <si>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</si>
  <si>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</si>
  <si>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</si>
  <si>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</si>
  <si>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</si>
  <si>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</si>
  <si>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</si>
  <si>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</si>
  <si>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</si>
  <si>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</si>
  <si>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</si>
  <si>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</si>
  <si>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</si>
  <si>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</si>
  <si>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</si>
  <si>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</si>
  <si>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</si>
  <si>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</si>
  <si>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</si>
  <si>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</si>
  <si>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</si>
  <si>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</si>
  <si>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</si>
  <si>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</si>
  <si>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</si>
  <si>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</si>
  <si>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</si>
  <si>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</si>
  <si>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</si>
  <si>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</si>
  <si>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</si>
  <si>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</si>
  <si>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</si>
  <si>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</si>
  <si>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</si>
  <si>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</si>
  <si>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</si>
  <si>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</si>
  <si>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</si>
  <si>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</si>
  <si>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</si>
  <si>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</si>
  <si>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</si>
  <si>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</si>
  <si>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</si>
  <si>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</si>
  <si>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</si>
  <si>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</si>
  <si>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</si>
  <si>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</si>
  <si>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</si>
  <si>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</si>
  <si>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</si>
  <si>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</si>
  <si>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</si>
  <si>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</si>
  <si>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</si>
  <si>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</si>
  <si>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</si>
  <si>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</si>
  <si>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</si>
  <si>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</si>
  <si>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</si>
  <si>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</si>
  <si>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</si>
  <si>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</si>
  <si>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</si>
  <si>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</si>
  <si>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</si>
  <si>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</si>
  <si>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</si>
  <si>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</si>
  <si>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</si>
  <si>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</si>
  <si>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</si>
  <si>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</si>
  <si>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</si>
  <si>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</si>
  <si>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</si>
  <si>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</si>
  <si>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</si>
  <si>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</si>
  <si>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</si>
  <si>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</si>
  <si>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</si>
  <si>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</si>
  <si>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</si>
  <si>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</si>
  <si>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</si>
  <si>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</si>
  <si>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</si>
  <si>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</si>
  <si>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</si>
  <si>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</si>
  <si>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</si>
  <si>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</si>
  <si>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</si>
  <si>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</si>
  <si>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</si>
  <si>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</si>
  <si>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</si>
  <si>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</si>
  <si>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</si>
  <si>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</si>
  <si>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</si>
  <si>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</si>
  <si>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</si>
  <si>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</si>
  <si>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</si>
  <si>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</si>
  <si>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</si>
  <si>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</si>
  <si>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</si>
  <si>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</si>
  <si>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</si>
  <si>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</si>
  <si>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</si>
  <si>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</si>
  <si>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</si>
  <si>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</si>
  <si>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</si>
  <si>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</si>
  <si>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</si>
  <si>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</si>
  <si>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</si>
  <si>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</si>
  <si>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</si>
  <si>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</si>
  <si>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</si>
  <si>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</si>
  <si>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</si>
  <si>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</si>
  <si>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</si>
  <si>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</si>
  <si>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</si>
  <si>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</si>
  <si>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</si>
  <si>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</si>
  <si>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</si>
  <si>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</si>
  <si>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</si>
  <si>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</si>
  <si>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</si>
  <si>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</si>
  <si>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</si>
  <si>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</si>
  <si>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</si>
  <si>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</si>
  <si>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</si>
  <si>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</si>
  <si>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</si>
  <si>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</si>
  <si>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</si>
  <si>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</si>
  <si>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</si>
  <si>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</si>
  <si>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</si>
  <si>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</si>
  <si>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</si>
  <si>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</si>
  <si>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</si>
  <si>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</si>
  <si>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</si>
  <si>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</si>
  <si>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</si>
  <si>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</si>
  <si>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</si>
  <si>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</si>
  <si>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</si>
  <si>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</si>
  <si>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</si>
  <si>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</si>
  <si>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</si>
  <si>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</si>
  <si>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</si>
  <si>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</si>
  <si>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</si>
  <si>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</si>
  <si>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</si>
  <si>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</si>
  <si>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</si>
  <si>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</si>
  <si>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</si>
  <si>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</si>
  <si>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</si>
  <si>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</si>
  <si>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</si>
  <si>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</si>
  <si>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</si>
  <si>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</si>
  <si>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</si>
  <si>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</si>
  <si>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</si>
  <si>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</si>
  <si>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</si>
  <si>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</si>
  <si>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</si>
  <si>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</si>
  <si>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</si>
  <si>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</si>
  <si>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</si>
  <si>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</si>
  <si>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</si>
  <si>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</si>
  <si>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</si>
  <si>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</si>
  <si>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</si>
  <si>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</si>
  <si>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</si>
  <si>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</si>
  <si>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</si>
  <si>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</si>
  <si>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</si>
  <si>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</si>
  <si>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</si>
  <si>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</si>
  <si>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</si>
  <si>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</si>
  <si>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</si>
  <si>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</si>
  <si>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</si>
  <si>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</si>
  <si>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</si>
  <si>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</si>
  <si>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</si>
  <si>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</si>
  <si>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</si>
  <si>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</si>
  <si>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</si>
  <si>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</si>
  <si>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</si>
  <si>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</si>
  <si>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</si>
  <si>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</si>
  <si>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</si>
  <si>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</si>
  <si>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</si>
  <si>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</si>
  <si>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</si>
  <si>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</si>
  <si>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</si>
  <si>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</si>
  <si>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</si>
  <si>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</si>
  <si>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</si>
  <si>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</si>
  <si>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</si>
  <si>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</si>
  <si>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</si>
  <si>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</si>
  <si>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</si>
  <si>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</si>
  <si>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</si>
  <si>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</si>
  <si>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</si>
  <si>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</si>
  <si>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</si>
  <si>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</si>
  <si>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</si>
  <si>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</si>
  <si>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</si>
  <si>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</si>
  <si>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</si>
  <si>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</si>
  <si>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</si>
  <si>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</si>
  <si>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</si>
  <si>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</si>
  <si>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</si>
  <si>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</si>
  <si>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</si>
  <si>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</si>
  <si>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</si>
  <si>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</si>
  <si>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</si>
  <si>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</si>
  <si>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</si>
  <si>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</si>
  <si>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</si>
  <si>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</si>
  <si>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</si>
  <si>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</si>
  <si>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</si>
  <si>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</si>
  <si>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</si>
  <si>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</si>
  <si>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</si>
  <si>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</si>
  <si>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</si>
  <si>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</si>
  <si>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</si>
  <si>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</si>
  <si>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</si>
  <si>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</si>
  <si>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</si>
  <si>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</si>
  <si>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</si>
  <si>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</si>
  <si>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</si>
  <si>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</si>
  <si>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</si>
  <si>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</si>
  <si>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</si>
  <si>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</si>
  <si>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</si>
  <si>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</si>
  <si>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</si>
  <si>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</si>
  <si>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</si>
  <si>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</si>
  <si>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</si>
  <si>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</si>
  <si>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</si>
  <si>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</si>
  <si>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</si>
  <si>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</si>
  <si>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</si>
  <si>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</si>
  <si>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</si>
  <si>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</si>
  <si>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</si>
  <si>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</si>
  <si>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</si>
  <si>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</si>
  <si>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</si>
  <si>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</si>
  <si>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</si>
  <si>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</si>
  <si>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</si>
  <si>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</si>
  <si>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</si>
  <si>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</si>
  <si>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</si>
  <si>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</si>
  <si>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</si>
  <si>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</si>
  <si>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</si>
  <si>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</si>
  <si>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</si>
  <si>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</si>
  <si>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</si>
  <si>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</si>
  <si>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</si>
  <si>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</si>
  <si>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</si>
  <si>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</si>
  <si>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</si>
  <si>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</si>
  <si>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</si>
  <si>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</si>
  <si>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</si>
  <si>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</si>
  <si>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</si>
  <si>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</si>
  <si>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</si>
  <si>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</si>
  <si>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</si>
  <si>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</si>
  <si>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</si>
  <si>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</si>
  <si>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</si>
  <si>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</si>
  <si>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</si>
  <si>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</si>
  <si>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</si>
  <si>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</si>
  <si>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</si>
  <si>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</si>
  <si>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</si>
  <si>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</si>
  <si>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</si>
  <si>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</si>
  <si>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</si>
  <si>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</si>
  <si>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</si>
  <si>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</si>
  <si>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</si>
  <si>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</si>
  <si>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</si>
  <si>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</si>
  <si>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</si>
  <si>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</si>
  <si>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</si>
  <si>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</si>
  <si>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</si>
  <si>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</si>
  <si>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</si>
  <si>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</si>
  <si>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</si>
  <si>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</si>
  <si>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</si>
  <si>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</si>
  <si>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</si>
  <si>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</si>
  <si>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</si>
  <si>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</si>
  <si>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</si>
  <si>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</si>
  <si>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</si>
  <si>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</si>
  <si>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</si>
  <si>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</si>
  <si>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</si>
  <si>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</si>
  <si>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</si>
  <si>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</si>
  <si>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</si>
  <si>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</si>
  <si>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</si>
  <si>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</si>
  <si>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</si>
  <si>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</si>
  <si>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</si>
  <si>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</si>
  <si>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</si>
  <si>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</si>
  <si>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</si>
  <si>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</si>
  <si>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</si>
  <si>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</si>
  <si>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</si>
  <si>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</si>
  <si>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</si>
  <si>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</si>
  <si>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</si>
  <si>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</si>
  <si>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</si>
  <si>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</si>
  <si>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</si>
  <si>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</si>
  <si>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</si>
  <si>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</si>
  <si>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</si>
  <si>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</si>
  <si>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</si>
  <si>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</si>
  <si>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</si>
  <si>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</si>
  <si>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</si>
  <si>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</si>
  <si>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</si>
  <si>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</si>
  <si>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</si>
  <si>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</si>
  <si>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</si>
  <si>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</si>
  <si>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</si>
  <si>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</si>
  <si>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</si>
  <si>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</si>
  <si>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</si>
  <si>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</si>
  <si>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</si>
  <si>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</si>
  <si>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</si>
  <si>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</si>
  <si>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</si>
  <si>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</si>
  <si>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</si>
  <si>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</si>
  <si>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</si>
  <si>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</si>
  <si>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</si>
  <si>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</si>
  <si>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</si>
  <si>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</si>
  <si>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</si>
  <si>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</si>
  <si>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</si>
  <si>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</si>
  <si>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</si>
  <si>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</si>
  <si>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</si>
  <si>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</si>
  <si>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</si>
  <si>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</si>
  <si>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</si>
  <si>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</si>
  <si>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</si>
  <si>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</si>
  <si>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</si>
  <si>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</si>
  <si>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</si>
  <si>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</si>
  <si>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</si>
  <si>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</si>
  <si>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</si>
  <si>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</si>
  <si>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</si>
  <si>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</si>
  <si>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</si>
  <si>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</si>
  <si>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</si>
  <si>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</si>
  <si>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</si>
  <si>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</si>
  <si>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</si>
  <si>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</si>
  <si>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</si>
  <si>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</si>
  <si>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</si>
  <si>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</si>
  <si>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</si>
  <si>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</si>
  <si>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</si>
  <si>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</si>
  <si>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</si>
  <si>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</si>
  <si>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</si>
  <si>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</si>
  <si>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</si>
  <si>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</si>
  <si>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</si>
  <si>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</si>
  <si>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</si>
  <si>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</si>
  <si>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</si>
  <si>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</si>
  <si>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</si>
  <si>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</si>
  <si>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</si>
  <si>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</si>
  <si>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</si>
  <si>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</si>
  <si>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</si>
  <si>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</si>
  <si>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</si>
  <si>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</si>
  <si>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</si>
  <si>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</si>
  <si>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</si>
  <si>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</si>
  <si>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</si>
  <si>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</si>
  <si>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</si>
  <si>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</si>
  <si>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</si>
  <si>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</si>
  <si>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</si>
  <si>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</si>
  <si>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</si>
  <si>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</si>
  <si>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</si>
  <si>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</si>
  <si>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</si>
  <si>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</si>
  <si>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</si>
  <si>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</si>
  <si>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</si>
  <si>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</si>
  <si>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</si>
  <si>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</si>
  <si>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</si>
  <si>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</si>
  <si>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</si>
  <si>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</si>
  <si>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</si>
  <si>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</si>
  <si>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</si>
  <si>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</si>
  <si>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</si>
  <si>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</si>
  <si>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</si>
  <si>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</si>
  <si>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</si>
  <si>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</si>
  <si>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</si>
  <si>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</si>
  <si>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</si>
  <si>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</si>
  <si>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</si>
  <si>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</si>
  <si>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</si>
  <si>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</si>
  <si>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</si>
  <si>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</si>
  <si>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</si>
  <si>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</si>
  <si>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</si>
  <si>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</si>
  <si>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</si>
  <si>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</si>
  <si>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</si>
  <si>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</si>
  <si>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</si>
  <si>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</si>
  <si>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</si>
  <si>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</si>
  <si>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</si>
  <si>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</si>
  <si>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</si>
  <si>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</si>
  <si>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</si>
  <si>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</si>
  <si>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</si>
  <si>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</si>
  <si>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</si>
  <si>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</si>
  <si>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</si>
  <si>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</si>
  <si>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</si>
  <si>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</si>
  <si>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</si>
  <si>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</si>
  <si>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</si>
  <si>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</si>
  <si>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</si>
  <si>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</si>
  <si>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</si>
  <si>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</si>
  <si>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</si>
  <si>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</si>
  <si>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</si>
  <si>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</si>
  <si>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</si>
  <si>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</si>
  <si>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</si>
  <si>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</si>
  <si>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</si>
  <si>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</si>
  <si>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</si>
  <si>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</si>
  <si>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</si>
  <si>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</si>
  <si>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</si>
  <si>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</si>
  <si>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</si>
  <si>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</si>
  <si>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</si>
  <si>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</si>
  <si>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</si>
  <si>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</si>
  <si>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</si>
  <si>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</si>
  <si>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</si>
  <si>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</si>
  <si>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</si>
  <si>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</si>
  <si>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</si>
  <si>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</si>
  <si>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</si>
  <si>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</si>
  <si>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</si>
  <si>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</si>
  <si>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</si>
  <si>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</si>
  <si>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</si>
  <si>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</si>
  <si>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</si>
  <si>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</si>
  <si>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</si>
  <si>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</si>
  <si>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</si>
  <si>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</si>
  <si>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</si>
  <si>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</si>
  <si>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</si>
  <si>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</si>
  <si>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</si>
  <si>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</si>
  <si>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</si>
  <si>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</si>
  <si>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</si>
  <si>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</si>
  <si>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</si>
  <si>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</si>
  <si>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</si>
  <si>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</si>
  <si>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</si>
  <si>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</si>
  <si>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</si>
  <si>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</si>
  <si>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</si>
  <si>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</si>
  <si>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</si>
  <si>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</si>
  <si>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</si>
  <si>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</si>
  <si>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</si>
  <si>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</si>
  <si>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</si>
  <si>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</si>
  <si>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</si>
  <si>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</si>
  <si>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</si>
  <si>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</si>
  <si>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</si>
  <si>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</si>
  <si>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</si>
  <si>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</si>
  <si>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</si>
  <si>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</si>
  <si>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</si>
  <si>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</si>
  <si>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</si>
  <si>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</si>
  <si>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</si>
  <si>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</si>
  <si>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</si>
  <si>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</si>
  <si>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</si>
  <si>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</si>
  <si>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</si>
  <si>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</si>
  <si>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</si>
  <si>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</si>
  <si>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</si>
  <si>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</si>
  <si>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</si>
  <si>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</si>
  <si>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</si>
  <si>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</si>
  <si>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</si>
  <si>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</si>
  <si>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</si>
  <si>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</si>
  <si>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</si>
  <si>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</si>
  <si>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</si>
  <si>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</si>
  <si>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</si>
  <si>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</si>
  <si>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</si>
  <si>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</si>
  <si>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</si>
  <si>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</si>
  <si>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</si>
  <si>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</si>
  <si>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</si>
  <si>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</si>
  <si>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</si>
  <si>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</si>
  <si>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</si>
  <si>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</si>
  <si>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</si>
  <si>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</si>
  <si>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</si>
  <si>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</si>
  <si>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</si>
  <si>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</si>
  <si>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</si>
  <si>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</si>
  <si>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</si>
  <si>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</si>
  <si>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</si>
  <si>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</si>
  <si>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</si>
  <si>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</si>
  <si>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</si>
  <si>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</si>
  <si>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</si>
  <si>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</si>
  <si>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</si>
  <si>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</si>
  <si>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</si>
  <si>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</si>
  <si>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</si>
  <si>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</si>
  <si>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</si>
  <si>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</si>
  <si>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</si>
  <si>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</si>
  <si>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</si>
  <si>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</si>
  <si>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</si>
  <si>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</si>
  <si>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</si>
  <si>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</si>
  <si>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</si>
  <si>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</si>
  <si>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</si>
  <si>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</si>
  <si>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</si>
  <si>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</si>
  <si>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</si>
  <si>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</si>
  <si>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</si>
  <si>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</si>
  <si>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</si>
  <si>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</si>
  <si>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</si>
  <si>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</si>
  <si>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</si>
  <si>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</si>
  <si>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</si>
  <si>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</si>
  <si>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</si>
  <si>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</si>
  <si>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</si>
  <si>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</si>
  <si>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</si>
  <si>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</si>
  <si>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</si>
  <si>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</si>
  <si>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</si>
  <si>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</si>
  <si>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</si>
  <si>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</si>
  <si>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</si>
  <si>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</si>
  <si>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</si>
  <si>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</si>
  <si>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</si>
  <si>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</si>
  <si>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</si>
  <si>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</si>
  <si>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</si>
  <si>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</si>
  <si>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</si>
  <si>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</si>
  <si>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</si>
  <si>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</si>
  <si>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</si>
  <si>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</si>
  <si>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</si>
  <si>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</si>
  <si>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</si>
  <si>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</si>
  <si>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</si>
  <si>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</si>
  <si>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</si>
  <si>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</si>
  <si>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</si>
  <si>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</si>
  <si>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</si>
  <si>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</si>
  <si>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</si>
  <si>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</si>
  <si>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</si>
  <si>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</si>
  <si>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</si>
  <si>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</si>
  <si>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</si>
  <si>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</si>
  <si>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</si>
  <si>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</si>
  <si>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</si>
  <si>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</si>
  <si>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</si>
  <si>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</si>
  <si>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</si>
  <si>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</si>
  <si>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</si>
  <si>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</si>
  <si>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</si>
  <si>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</si>
  <si>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</si>
  <si>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</si>
  <si>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</si>
  <si>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</si>
  <si>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</si>
  <si>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</si>
  <si>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</si>
  <si>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</si>
  <si>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</si>
  <si>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</si>
  <si>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</si>
  <si>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</si>
  <si>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</si>
  <si>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</si>
  <si>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</si>
  <si>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</si>
  <si>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</si>
  <si>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</si>
  <si>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</si>
  <si>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</si>
  <si>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</si>
  <si>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</si>
  <si>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</si>
  <si>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</si>
  <si>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</si>
  <si>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</si>
  <si>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</si>
  <si>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</si>
  <si>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</si>
  <si>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</si>
  <si>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</si>
  <si>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</si>
  <si>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</si>
  <si>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</si>
  <si>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</si>
  <si>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</si>
  <si>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</si>
  <si>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</si>
  <si>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</si>
  <si>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</si>
  <si>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</si>
  <si>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</si>
  <si>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</si>
  <si>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</si>
  <si>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</si>
  <si>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</si>
  <si>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</si>
  <si>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</si>
  <si>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</si>
  <si>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</si>
  <si>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</si>
  <si>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</si>
  <si>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</si>
  <si>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</si>
  <si>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</si>
  <si>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</si>
  <si>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</si>
  <si>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</si>
  <si>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</si>
  <si>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</si>
  <si>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</si>
  <si>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</si>
  <si>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</si>
  <si>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</si>
  <si>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</si>
  <si>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</si>
  <si>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</si>
  <si>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</si>
  <si>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</si>
  <si>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</si>
  <si>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</si>
  <si>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</si>
  <si>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</si>
  <si>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</si>
  <si>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</si>
  <si>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</si>
  <si>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</si>
  <si>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</si>
  <si>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</si>
  <si>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</si>
  <si>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</si>
  <si>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</si>
  <si>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</si>
  <si>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</si>
  <si>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</si>
  <si>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</si>
  <si>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</si>
  <si>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</si>
  <si>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</si>
  <si>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</si>
  <si>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</si>
  <si>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</si>
  <si>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</si>
  <si>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</si>
  <si>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</si>
  <si>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</si>
  <si>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</si>
  <si>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</si>
  <si>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</si>
  <si>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</si>
  <si>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</si>
  <si>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</si>
  <si>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</si>
  <si>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</si>
  <si>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</si>
  <si>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</si>
  <si>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</si>
  <si>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</si>
  <si>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</si>
  <si>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</si>
  <si>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</si>
  <si>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</si>
  <si>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</si>
  <si>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</si>
  <si>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</si>
  <si>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</si>
  <si>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</si>
  <si>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</si>
  <si>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</si>
  <si>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</si>
  <si>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</si>
  <si>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</si>
  <si>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</si>
  <si>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</si>
  <si>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</si>
  <si>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</si>
  <si>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</si>
  <si>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</si>
  <si>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</si>
  <si>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</si>
  <si>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</si>
  <si>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</si>
  <si>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</si>
  <si>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</si>
  <si>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</si>
  <si>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</si>
  <si>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</si>
  <si>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</si>
  <si>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</si>
  <si>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</si>
  <si>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</si>
  <si>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</si>
  <si>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</si>
  <si>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</si>
  <si>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</si>
  <si>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</si>
  <si>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</si>
  <si>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</si>
  <si>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</si>
  <si>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</si>
  <si>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</si>
  <si>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</si>
  <si>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</si>
  <si>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</si>
  <si>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</si>
  <si>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</si>
  <si>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</si>
  <si>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</si>
  <si>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</si>
  <si>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</si>
  <si>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</si>
  <si>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</si>
  <si>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</si>
  <si>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</si>
  <si>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</si>
  <si>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</si>
  <si>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</si>
  <si>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</si>
  <si>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</si>
  <si>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</si>
  <si>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</si>
  <si>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</si>
  <si>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</si>
  <si>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</si>
  <si>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</si>
  <si>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</si>
  <si>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</si>
  <si>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</si>
  <si>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</si>
  <si>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</si>
  <si>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</si>
  <si>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</si>
  <si>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</si>
  <si>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</si>
  <si>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</si>
  <si>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</si>
  <si>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</si>
  <si>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</si>
  <si>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</si>
  <si>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</si>
  <si>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</si>
  <si>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</si>
  <si>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</si>
  <si>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</si>
  <si>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</si>
  <si>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</si>
  <si>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</si>
  <si>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</si>
  <si>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</si>
  <si>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</si>
  <si>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</si>
  <si>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</si>
  <si>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</si>
  <si>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</si>
  <si>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</si>
  <si>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</si>
  <si>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</si>
  <si>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</si>
  <si>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</si>
  <si>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</si>
  <si>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</si>
  <si>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</si>
  <si>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</si>
  <si>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</si>
  <si>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</si>
  <si>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</si>
  <si>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</si>
  <si>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</si>
  <si>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</si>
  <si>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</si>
  <si>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</si>
  <si>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</si>
  <si>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</si>
  <si>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</si>
  <si>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</si>
  <si>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</si>
  <si>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</si>
  <si>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</si>
  <si>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</si>
  <si>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</si>
  <si>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</si>
  <si>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</si>
  <si>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</si>
  <si>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</si>
  <si>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</si>
  <si>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</si>
  <si>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</si>
  <si>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</si>
  <si>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</si>
  <si>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</si>
  <si>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</si>
  <si>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</si>
  <si>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</si>
  <si>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</si>
  <si>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</si>
  <si>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</si>
  <si>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</si>
  <si>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</si>
  <si>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</si>
  <si>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</si>
  <si>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</si>
  <si>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</si>
  <si>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</si>
  <si>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</si>
  <si>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</si>
  <si>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</si>
  <si>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</si>
  <si>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</si>
  <si>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</si>
  <si>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</si>
  <si>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</si>
  <si>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</si>
  <si>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</si>
  <si>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</si>
  <si>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</si>
  <si>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</si>
  <si>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</si>
  <si>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</si>
  <si>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</si>
  <si>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</si>
  <si>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</si>
  <si>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</si>
  <si>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</si>
  <si>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</si>
  <si>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</si>
  <si>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</si>
  <si>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</si>
  <si>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</si>
  <si>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</si>
  <si>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</si>
  <si>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</si>
  <si>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</si>
  <si>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</si>
  <si>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</si>
  <si>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</si>
  <si>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</si>
  <si>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</si>
  <si>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</si>
  <si>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</si>
  <si>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</si>
  <si>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</si>
  <si>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</si>
  <si>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</si>
  <si>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</si>
  <si>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</si>
  <si>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</si>
  <si>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</si>
  <si>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</si>
  <si>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</si>
  <si>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</si>
  <si>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</si>
  <si>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</si>
  <si>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</si>
  <si>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</si>
  <si>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</si>
  <si>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</si>
  <si>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</si>
  <si>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</si>
  <si>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</si>
  <si>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</si>
  <si>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</si>
  <si>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</si>
  <si>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</si>
  <si>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</si>
  <si>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</si>
  <si>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</si>
  <si>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</si>
  <si>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</si>
  <si>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</si>
  <si>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</si>
  <si>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</si>
  <si>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</si>
  <si>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</si>
  <si>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</si>
  <si>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</si>
  <si>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</si>
  <si>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</si>
  <si>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</si>
  <si>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</si>
  <si>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</si>
  <si>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</si>
  <si>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</si>
  <si>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</si>
  <si>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</si>
  <si>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</si>
  <si>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</si>
  <si>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</si>
  <si>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</si>
  <si>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</si>
  <si>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</si>
  <si>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</si>
  <si>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</si>
  <si>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</si>
  <si>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</si>
  <si>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</si>
  <si>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</si>
  <si>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</si>
  <si>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</si>
  <si>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</si>
  <si>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</si>
  <si>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</si>
  <si>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</si>
  <si>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</si>
  <si>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</si>
  <si>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</si>
  <si>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</si>
  <si>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</si>
  <si>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</si>
  <si>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</si>
  <si>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</si>
  <si>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</si>
  <si>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</si>
  <si>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</si>
  <si>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</si>
  <si>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</si>
  <si>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</si>
  <si>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</si>
  <si>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</si>
  <si>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</si>
  <si>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</si>
  <si>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</si>
  <si>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</si>
  <si>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</si>
  <si>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</si>
  <si>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</si>
  <si>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</si>
  <si>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</si>
  <si>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</si>
  <si>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</si>
  <si>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</si>
  <si>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</si>
  <si>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</si>
  <si>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</si>
  <si>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</si>
  <si>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</si>
  <si>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</si>
  <si>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</si>
  <si>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</si>
  <si>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</si>
  <si>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</si>
  <si>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</si>
  <si>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</si>
  <si>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</si>
  <si>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</si>
  <si>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</si>
  <si>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</si>
  <si>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</si>
  <si>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</si>
  <si>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</si>
  <si>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</si>
  <si>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</si>
  <si>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</si>
  <si>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</si>
  <si>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</si>
  <si>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</si>
  <si>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</si>
  <si>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</si>
  <si>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</si>
  <si>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</si>
  <si>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</si>
  <si>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</si>
  <si>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</si>
  <si>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</si>
  <si>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</si>
  <si>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</si>
  <si>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</si>
  <si>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</si>
  <si>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</si>
  <si>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</si>
  <si>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</si>
  <si>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</si>
  <si>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</si>
  <si>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</si>
  <si>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</si>
  <si>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</si>
  <si>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</si>
  <si>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</si>
  <si>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</si>
  <si>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</si>
  <si>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</si>
  <si>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</si>
  <si>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</si>
  <si>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</si>
  <si>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</si>
  <si>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</si>
  <si>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</si>
  <si>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</si>
  <si>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</si>
  <si>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</si>
  <si>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</si>
  <si>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</si>
  <si>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</si>
  <si>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</si>
  <si>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</si>
  <si>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</si>
  <si>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</si>
  <si>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</si>
  <si>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</si>
  <si>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</si>
  <si>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</si>
  <si>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</si>
  <si>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</si>
  <si>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</si>
  <si>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</si>
  <si>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</si>
  <si>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</si>
  <si>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</si>
  <si>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</si>
  <si>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</si>
  <si>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</si>
  <si>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</si>
  <si>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</si>
  <si>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</si>
  <si>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</si>
  <si>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</si>
  <si>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</si>
  <si>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</si>
  <si>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</si>
  <si>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</si>
  <si>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</si>
  <si>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</si>
  <si>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</si>
  <si>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</si>
  <si>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</si>
  <si>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</si>
  <si>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</si>
  <si>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</si>
  <si>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</si>
  <si>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</si>
  <si>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</si>
  <si>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</si>
  <si>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</si>
  <si>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</si>
  <si>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</si>
  <si>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</si>
  <si>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</si>
  <si>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</si>
  <si>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</si>
  <si>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</si>
  <si>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</si>
  <si>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</si>
  <si>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</si>
  <si>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</si>
  <si>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</si>
  <si>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</si>
  <si>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</si>
  <si>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</si>
  <si>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</si>
  <si>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</si>
  <si>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</si>
  <si>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</si>
  <si>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</si>
  <si>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</si>
  <si>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</si>
  <si>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</si>
  <si>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</si>
  <si>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</si>
  <si>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</si>
  <si>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</si>
  <si>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</si>
  <si>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</si>
  <si>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</si>
  <si>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</si>
  <si>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</si>
  <si>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</si>
  <si>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</si>
  <si>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</si>
  <si>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</si>
  <si>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</si>
  <si>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</si>
  <si>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</si>
  <si>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</si>
  <si>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</si>
  <si>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</si>
  <si>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</si>
  <si>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</si>
  <si>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</si>
  <si>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</si>
  <si>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</si>
  <si>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</si>
  <si>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</si>
  <si>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</si>
  <si>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</si>
  <si>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</si>
  <si>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</si>
  <si>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</si>
  <si>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</si>
  <si>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</si>
  <si>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</si>
  <si>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</si>
  <si>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</si>
  <si>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</si>
  <si>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</si>
  <si>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</si>
  <si>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</si>
  <si>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</si>
  <si>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</si>
  <si>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</si>
  <si>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</si>
  <si>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</si>
  <si>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</si>
  <si>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</si>
  <si>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</si>
  <si>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</si>
  <si>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</si>
  <si>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</si>
  <si>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</si>
  <si>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</si>
  <si>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</si>
  <si>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</si>
  <si>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</si>
  <si>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</si>
  <si>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</si>
  <si>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</si>
  <si>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</si>
  <si>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</si>
  <si>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</si>
  <si>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</si>
  <si>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</si>
  <si>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</si>
  <si>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</si>
  <si>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</si>
  <si>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</si>
  <si>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</si>
  <si>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</si>
  <si>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</si>
  <si>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</si>
  <si>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</si>
  <si>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</si>
  <si>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</si>
  <si>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</si>
  <si>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</si>
  <si>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</si>
  <si>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</si>
  <si>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</si>
  <si>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</si>
  <si>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</si>
  <si>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</si>
  <si>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</si>
  <si>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</si>
  <si>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</si>
  <si>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</si>
  <si>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</si>
  <si>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</si>
  <si>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</si>
  <si>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</si>
  <si>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</si>
  <si>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</si>
  <si>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</si>
  <si>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</si>
  <si>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</si>
  <si>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</si>
  <si>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</si>
  <si>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</si>
  <si>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</si>
  <si>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</si>
  <si>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</si>
  <si>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</si>
  <si>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</si>
  <si>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</si>
  <si>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</si>
  <si>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</si>
  <si>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</si>
  <si>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</si>
  <si>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</si>
  <si>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</si>
  <si>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</si>
  <si>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</si>
  <si>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</si>
  <si>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</si>
  <si>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</si>
  <si>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</si>
  <si>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</si>
  <si>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</si>
  <si>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</si>
  <si>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</si>
  <si>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</si>
  <si>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</si>
  <si>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</si>
  <si>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</si>
  <si>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</si>
  <si>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</si>
  <si>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</si>
  <si>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</si>
  <si>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</si>
  <si>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</si>
  <si>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</si>
  <si>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</si>
  <si>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</si>
  <si>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</si>
  <si>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</si>
  <si>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</si>
  <si>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</si>
  <si>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</si>
  <si>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</si>
  <si>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</si>
  <si>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</si>
  <si>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</si>
  <si>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</si>
  <si>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</si>
  <si>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</si>
  <si>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</si>
  <si>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</si>
  <si>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</si>
  <si>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</si>
  <si>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</si>
  <si>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</si>
  <si>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</si>
  <si>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</si>
  <si>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</si>
  <si>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</si>
  <si>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</si>
  <si>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</si>
  <si>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</si>
  <si>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</si>
  <si>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</si>
  <si>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</si>
  <si>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</si>
  <si>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</si>
  <si>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</si>
  <si>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</si>
  <si>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</si>
  <si>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</si>
  <si>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</si>
  <si>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</si>
  <si>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</si>
  <si>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</si>
  <si>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</si>
  <si>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</si>
  <si>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</si>
  <si>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</si>
  <si>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</si>
  <si>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</si>
  <si>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</si>
  <si>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</si>
  <si>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</si>
  <si>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</si>
  <si>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</si>
  <si>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</si>
  <si>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</si>
  <si>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</si>
  <si>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</si>
  <si>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</si>
  <si>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</si>
  <si>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</si>
  <si>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</si>
  <si>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</si>
  <si>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</si>
  <si>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</si>
  <si>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</si>
  <si>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</si>
  <si>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</si>
  <si>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</si>
  <si>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</si>
  <si>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</si>
  <si>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</si>
  <si>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</si>
  <si>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</si>
  <si>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</si>
  <si>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</si>
  <si>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</si>
  <si>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</si>
  <si>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</si>
  <si>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</si>
  <si>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</si>
  <si>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</si>
  <si>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</si>
  <si>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</si>
  <si>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</si>
  <si>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</si>
  <si>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</si>
  <si>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</si>
  <si>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</si>
  <si>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</si>
  <si>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</si>
  <si>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</si>
  <si>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</si>
  <si>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</si>
  <si>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</si>
  <si>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</si>
  <si>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</si>
  <si>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</si>
  <si>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</si>
  <si>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</si>
  <si>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</si>
  <si>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</si>
  <si>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</si>
  <si>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</si>
  <si>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</si>
  <si>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</si>
  <si>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</si>
  <si>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</si>
  <si>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</si>
  <si>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</si>
  <si>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</si>
  <si>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</si>
  <si>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</si>
  <si>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</si>
  <si>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</si>
  <si>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</si>
  <si>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</si>
  <si>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</si>
  <si>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</si>
  <si>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</si>
  <si>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</si>
  <si>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</si>
  <si>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</si>
  <si>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</si>
  <si>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</si>
  <si>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</si>
  <si>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</si>
  <si>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</si>
  <si>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</si>
  <si>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</si>
  <si>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</si>
  <si>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</si>
  <si>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</si>
  <si>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</si>
  <si>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</si>
  <si>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</si>
  <si>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</si>
  <si>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</si>
  <si>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</si>
  <si>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</si>
  <si>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</si>
  <si>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</si>
  <si>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</si>
  <si>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</si>
  <si>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</si>
  <si>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</si>
  <si>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</si>
  <si>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</si>
  <si>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</si>
  <si>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</si>
  <si>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</si>
  <si>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</si>
  <si>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</si>
  <si>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</si>
  <si>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</si>
  <si>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</si>
  <si>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</si>
  <si>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</si>
  <si>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</si>
  <si>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</si>
  <si>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</si>
  <si>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</si>
  <si>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</si>
  <si>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</si>
  <si>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</si>
  <si>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</si>
  <si>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</si>
  <si>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</si>
  <si>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</si>
  <si>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</si>
  <si>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</si>
  <si>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</si>
  <si>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</si>
  <si>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</si>
  <si>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</si>
  <si>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</si>
  <si>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</si>
  <si>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</si>
  <si>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</si>
  <si>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</si>
  <si>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</si>
  <si>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</si>
  <si>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</si>
  <si>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</si>
  <si>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</si>
  <si>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</si>
  <si>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</si>
  <si>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</si>
  <si>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</si>
  <si>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</si>
  <si>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</si>
  <si>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</si>
  <si>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</si>
  <si>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</si>
  <si>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</si>
  <si>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</si>
  <si>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</si>
  <si>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</si>
  <si>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</si>
  <si>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</si>
  <si>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</si>
  <si>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</si>
  <si>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</si>
  <si>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</si>
  <si>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</si>
  <si>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</si>
  <si>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</si>
  <si>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</si>
  <si>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</si>
  <si>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</si>
  <si>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</si>
  <si>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</si>
  <si>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</si>
  <si>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</si>
  <si>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</si>
  <si>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</si>
  <si>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</si>
  <si>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</si>
  <si>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</si>
  <si>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</si>
  <si>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</si>
  <si>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</si>
  <si>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</si>
  <si>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</si>
  <si>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</si>
  <si>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</si>
  <si>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</si>
  <si>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</si>
  <si>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</si>
  <si>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</si>
  <si>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</si>
  <si>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</si>
  <si>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</si>
  <si>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</si>
  <si>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</si>
  <si>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</si>
  <si>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</si>
  <si>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</si>
  <si>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</si>
  <si>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</si>
  <si>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</si>
  <si>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</si>
  <si>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</si>
  <si>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</si>
  <si>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</si>
  <si>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</si>
  <si>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</si>
  <si>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</si>
  <si>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</si>
  <si>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</si>
  <si>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</si>
  <si>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</si>
  <si>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</si>
  <si>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</si>
  <si>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</si>
  <si>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</si>
  <si>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</si>
  <si>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</si>
  <si>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</si>
  <si>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</si>
  <si>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</si>
  <si>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</si>
  <si>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</si>
  <si>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</si>
  <si>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</si>
  <si>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</si>
  <si>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</si>
  <si>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</si>
  <si>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</si>
  <si>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</si>
  <si>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</si>
  <si>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</si>
  <si>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</si>
  <si>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</si>
  <si>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</si>
  <si>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</si>
  <si>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</si>
  <si>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</si>
  <si>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</si>
  <si>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</si>
  <si>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</si>
  <si>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</si>
  <si>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</si>
  <si>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</si>
  <si>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</si>
  <si>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</si>
  <si>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</si>
  <si>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</si>
  <si>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</si>
  <si>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</si>
  <si>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</si>
  <si>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</si>
  <si>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</si>
  <si>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</si>
  <si>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</si>
  <si>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</si>
  <si>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</si>
  <si>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</si>
  <si>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</si>
  <si>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</si>
  <si>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</si>
  <si>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</si>
  <si>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</si>
  <si>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</si>
  <si>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</si>
  <si>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</si>
  <si>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</si>
  <si>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</si>
  <si>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</si>
  <si>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</si>
  <si>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</si>
  <si>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</si>
  <si>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</si>
  <si>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</si>
  <si>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</si>
  <si>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</si>
  <si>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</si>
  <si>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</si>
  <si>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</si>
  <si>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</si>
  <si>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</si>
  <si>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</si>
  <si>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</si>
  <si>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</si>
  <si>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</si>
  <si>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</si>
  <si>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</si>
  <si>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</si>
  <si>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</si>
  <si>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</si>
  <si>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</si>
  <si>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</si>
  <si>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</si>
  <si>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</si>
  <si>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</si>
  <si>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</si>
  <si>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</si>
  <si>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</si>
  <si>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</si>
  <si>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</si>
  <si>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</si>
  <si>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</si>
  <si>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</si>
  <si>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</si>
  <si>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</si>
  <si>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</si>
  <si>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</si>
  <si>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</si>
  <si>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</si>
  <si>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</si>
  <si>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</si>
  <si>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</si>
  <si>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</si>
  <si>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</si>
  <si>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</si>
  <si>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</si>
  <si>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</si>
  <si>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</si>
  <si>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</si>
  <si>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</si>
  <si>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</si>
  <si>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</si>
  <si>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</si>
  <si>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</si>
  <si>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</si>
  <si>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</si>
  <si>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</si>
  <si>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</si>
  <si>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</si>
  <si>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</si>
  <si>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</si>
  <si>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</si>
  <si>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</si>
  <si>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</si>
  <si>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</si>
  <si>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</si>
  <si>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</si>
  <si>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</si>
  <si>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</si>
  <si>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</si>
  <si>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</si>
  <si>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</si>
  <si>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</si>
  <si>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</si>
  <si>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</si>
  <si>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</si>
  <si>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</si>
  <si>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</si>
  <si>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</si>
  <si>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</si>
  <si>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</si>
  <si>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COMISION MUNICIPAL DEL DEPORTE Y ATENCION A LA JUVENTUD PARA EL MUNICIPIO DE URIANGATO GTO</t>
  </si>
  <si>
    <t>NADA QUE MANIFESTAR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</si>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</sst>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7" fillId="0" borderId="13" xfId="1" applyNumberFormat="1" applyFont="1" applyBorder="1" applyProtection="1"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" fillId="0" borderId="8" xfId="0" applyNumberFormat="1" applyFont="1" applyFill="1" applyBorder="1" applyAlignment="1" applyProtection="1">
      <alignment horizontal="right" vertical="center"/>
      <protection locked="0"/>
    </xf>
    <xf numFmtId="43" fontId="1" fillId="0" borderId="8" xfId="0" applyNumberFormat="1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5" applyFont="1" applyFill="1" applyBorder="1" applyProtection="1">
      <protection locked="0"/>
    </xf>
    <xf numFmtId="43" fontId="15" fillId="0" borderId="13" xfId="5" applyFont="1" applyFill="1" applyBorder="1" applyProtection="1">
      <protection locked="0"/>
    </xf>
    <xf numFmtId="43" fontId="1" fillId="0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0" borderId="13" xfId="5" applyFont="1" applyFill="1" applyBorder="1" applyAlignment="1" applyProtection="1">
      <alignment vertical="center"/>
      <protection locked="0"/>
    </xf>
    <xf numFmtId="43" fontId="15" fillId="0" borderId="13" xfId="5" applyFont="1" applyFill="1" applyBorder="1" applyAlignment="1" applyProtection="1">
      <alignment vertical="center"/>
      <protection locked="0"/>
    </xf>
    <xf numFmtId="43" fontId="0" fillId="0" borderId="8" xfId="5" applyFont="1" applyFill="1" applyBorder="1" applyAlignment="1" applyProtection="1">
      <alignment vertical="center"/>
      <protection locked="0"/>
    </xf>
    <xf numFmtId="43" fontId="15" fillId="0" borderId="8" xfId="5" applyFont="1" applyFill="1" applyBorder="1" applyAlignment="1" applyProtection="1">
      <alignment vertical="center"/>
      <protection locked="0"/>
    </xf>
    <xf numFmtId="43" fontId="0" fillId="0" borderId="8" xfId="5" applyFont="1" applyFill="1" applyBorder="1" applyAlignment="1" applyProtection="1">
      <alignment horizontal="right" vertical="center"/>
      <protection locked="0"/>
    </xf>
    <xf numFmtId="43" fontId="15" fillId="0" borderId="8" xfId="5" applyFont="1" applyFill="1" applyBorder="1" applyAlignment="1" applyProtection="1">
      <alignment horizontal="right" vertical="center"/>
      <protection locked="0"/>
    </xf>
    <xf numFmtId="4" fontId="19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4" builtinId="3"/>
    <cellStyle name="Millares 2" xfId="2"/>
    <cellStyle name="Millares 3" xfId="5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187" t="s">
        <v>829</v>
      </c>
      <c r="B1" s="188"/>
      <c r="C1" s="188"/>
      <c r="D1" s="188"/>
      <c r="E1" s="189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90" t="s">
        <v>3302</v>
      </c>
      <c r="D3" s="190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766" yWindow="347"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5" zoomScale="75" zoomScaleNormal="75" workbookViewId="0">
      <selection activeCell="D15" sqref="D15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203" t="s">
        <v>542</v>
      </c>
      <c r="B1" s="203"/>
      <c r="C1" s="203"/>
      <c r="D1" s="203"/>
      <c r="E1" s="111"/>
      <c r="F1" s="111"/>
      <c r="G1" s="111"/>
      <c r="H1" s="111"/>
      <c r="I1" s="111"/>
      <c r="J1" s="111"/>
      <c r="K1" s="111"/>
    </row>
    <row r="2" spans="1:11">
      <c r="A2" s="191" t="str">
        <f>ENTE_PUBLICO_A</f>
        <v>COMISION MUNICIPAL DEL DEPORTE Y ATENCION A LA JUVENTUD PARA EL MUNICIPIO DE URIANGATO GTO, Gobierno del Estado de Guanajuato (a)</v>
      </c>
      <c r="B2" s="192"/>
      <c r="C2" s="192"/>
      <c r="D2" s="193"/>
    </row>
    <row r="3" spans="1:11">
      <c r="A3" s="194" t="s">
        <v>166</v>
      </c>
      <c r="B3" s="195"/>
      <c r="C3" s="195"/>
      <c r="D3" s="196"/>
    </row>
    <row r="4" spans="1:11">
      <c r="A4" s="197" t="str">
        <f>TRIMESTRE</f>
        <v>Del 1 de enero al 31 de diciembre de 2019 (b)</v>
      </c>
      <c r="B4" s="198"/>
      <c r="C4" s="198"/>
      <c r="D4" s="199"/>
    </row>
    <row r="5" spans="1:11">
      <c r="A5" s="200" t="s">
        <v>118</v>
      </c>
      <c r="B5" s="201"/>
      <c r="C5" s="201"/>
      <c r="D5" s="202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>
      <c r="A9" s="53" t="s">
        <v>169</v>
      </c>
      <c r="B9" s="167">
        <v>0</v>
      </c>
      <c r="C9" s="167">
        <v>0</v>
      </c>
      <c r="D9" s="167">
        <v>0</v>
      </c>
    </row>
    <row r="10" spans="1:11" ht="14.25" customHeight="1">
      <c r="A10" s="53" t="s">
        <v>170</v>
      </c>
      <c r="B10" s="160">
        <v>0</v>
      </c>
      <c r="C10" s="160">
        <v>0</v>
      </c>
      <c r="D10" s="160">
        <v>0</v>
      </c>
    </row>
    <row r="11" spans="1:11" ht="14.25" customHeight="1">
      <c r="A11" s="53" t="s">
        <v>171</v>
      </c>
      <c r="B11" s="159"/>
      <c r="C11" s="159"/>
      <c r="D11" s="159"/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0</v>
      </c>
      <c r="C13" s="40">
        <f t="shared" ref="C13:D13" si="1">C14+C15</f>
        <v>262887.58</v>
      </c>
      <c r="D13" s="40">
        <f t="shared" si="1"/>
        <v>262887.58</v>
      </c>
    </row>
    <row r="14" spans="1:11">
      <c r="A14" s="53" t="s">
        <v>172</v>
      </c>
      <c r="B14" s="168">
        <v>0</v>
      </c>
      <c r="C14" s="168">
        <v>262887.58</v>
      </c>
      <c r="D14" s="168">
        <v>262887.58</v>
      </c>
    </row>
    <row r="15" spans="1:11">
      <c r="A15" s="53" t="s">
        <v>173</v>
      </c>
      <c r="B15" s="23">
        <v>0</v>
      </c>
      <c r="C15" s="23">
        <v>0</v>
      </c>
      <c r="D15" s="23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>
      <c r="A18" s="53" t="s">
        <v>175</v>
      </c>
      <c r="B18" s="119">
        <v>0</v>
      </c>
      <c r="C18" s="23">
        <v>0</v>
      </c>
      <c r="D18" s="23">
        <v>0</v>
      </c>
    </row>
    <row r="19" spans="1:4">
      <c r="A19" s="53" t="s">
        <v>176</v>
      </c>
      <c r="B19" s="119">
        <v>0</v>
      </c>
      <c r="C19" s="23">
        <v>0</v>
      </c>
      <c r="D19" s="117">
        <v>0</v>
      </c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3">C8-C13+C17</f>
        <v>-262887.58</v>
      </c>
      <c r="D21" s="40">
        <f t="shared" si="3"/>
        <v>-262887.58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4">C21-C11</f>
        <v>-262887.58</v>
      </c>
      <c r="D23" s="40">
        <f t="shared" si="4"/>
        <v>-262887.58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 t="shared" ref="C25" si="5">C23-C17</f>
        <v>-262887.58</v>
      </c>
      <c r="D25" s="40">
        <f>D23-D17</f>
        <v>-262887.58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>
      <c r="A30" s="53" t="s">
        <v>187</v>
      </c>
      <c r="B30" s="60">
        <v>0</v>
      </c>
      <c r="C30" s="60">
        <v>0</v>
      </c>
      <c r="D30" s="60">
        <v>0</v>
      </c>
    </row>
    <row r="31" spans="1:4">
      <c r="A31" s="53" t="s">
        <v>188</v>
      </c>
      <c r="B31" s="60">
        <v>0</v>
      </c>
      <c r="C31" s="60">
        <v>0</v>
      </c>
      <c r="D31" s="60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7">C25+C29</f>
        <v>-262887.58</v>
      </c>
      <c r="D33" s="61">
        <f t="shared" si="7"/>
        <v>-262887.58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>
      <c r="A38" s="53" t="s">
        <v>192</v>
      </c>
      <c r="B38" s="60">
        <v>0</v>
      </c>
      <c r="C38" s="60">
        <v>0</v>
      </c>
      <c r="D38" s="60">
        <v>0</v>
      </c>
    </row>
    <row r="39" spans="1:4">
      <c r="A39" s="53" t="s">
        <v>193</v>
      </c>
      <c r="B39" s="60">
        <v>0</v>
      </c>
      <c r="C39" s="60">
        <v>0</v>
      </c>
      <c r="D39" s="60">
        <v>0</v>
      </c>
    </row>
    <row r="40" spans="1:4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>
      <c r="A41" s="53" t="s">
        <v>195</v>
      </c>
      <c r="B41" s="60">
        <v>0</v>
      </c>
      <c r="C41" s="60">
        <v>0</v>
      </c>
      <c r="D41" s="60">
        <v>0</v>
      </c>
    </row>
    <row r="42" spans="1:4">
      <c r="A42" s="53" t="s">
        <v>196</v>
      </c>
      <c r="B42" s="60">
        <v>0</v>
      </c>
      <c r="C42" s="60">
        <v>0</v>
      </c>
      <c r="D42" s="60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>
      <c r="A45" s="143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0</v>
      </c>
      <c r="C48" s="124">
        <f>C9</f>
        <v>0</v>
      </c>
      <c r="D48" s="124">
        <f t="shared" ref="D48" si="11">D9</f>
        <v>0</v>
      </c>
    </row>
    <row r="49" spans="1:4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>
      <c r="A50" s="128" t="s">
        <v>192</v>
      </c>
      <c r="B50" s="60">
        <v>0</v>
      </c>
      <c r="C50" s="60">
        <v>0</v>
      </c>
      <c r="D50" s="60">
        <v>0</v>
      </c>
    </row>
    <row r="51" spans="1:4">
      <c r="A51" s="128" t="s">
        <v>195</v>
      </c>
      <c r="B51" s="60">
        <v>0</v>
      </c>
      <c r="C51" s="60">
        <v>0</v>
      </c>
      <c r="D51" s="60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0</v>
      </c>
      <c r="C53" s="60">
        <f t="shared" ref="C53:D53" si="13">C14</f>
        <v>262887.58</v>
      </c>
      <c r="D53" s="60">
        <f t="shared" si="13"/>
        <v>262887.58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v>0</v>
      </c>
      <c r="D55" s="60">
        <v>0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-262887.58</v>
      </c>
      <c r="D57" s="61">
        <f t="shared" ref="D57" si="14">D48+D49-D53+D55</f>
        <v>-262887.58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5">C57-C49</f>
        <v>-262887.58</v>
      </c>
      <c r="D59" s="61">
        <f t="shared" si="15"/>
        <v>-262887.58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>
      <c r="A65" s="128" t="s">
        <v>193</v>
      </c>
      <c r="B65" s="23">
        <v>0</v>
      </c>
      <c r="C65" s="23">
        <v>0</v>
      </c>
      <c r="D65" s="23">
        <v>0</v>
      </c>
    </row>
    <row r="66" spans="1:4">
      <c r="A66" s="128" t="s">
        <v>196</v>
      </c>
      <c r="B66" s="23">
        <v>0</v>
      </c>
      <c r="C66" s="23">
        <v>0</v>
      </c>
      <c r="D66" s="23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v>0</v>
      </c>
      <c r="C68" s="23">
        <v>0</v>
      </c>
      <c r="D68" s="23"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v>0</v>
      </c>
      <c r="D70" s="23"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18">C63+C64-C68+C70</f>
        <v>0</v>
      </c>
      <c r="D72" s="40">
        <f t="shared" si="18"/>
        <v>0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0</v>
      </c>
      <c r="D74" s="40">
        <f t="shared" ref="D74" si="19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262887.58</v>
      </c>
      <c r="R6" s="18">
        <f>'Formato 4'!D13</f>
        <v>262887.58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262887.58</v>
      </c>
      <c r="R7" s="18">
        <f>'Formato 4'!D14</f>
        <v>262887.58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-262887.58</v>
      </c>
      <c r="R12" s="18">
        <f>'Formato 4'!D21</f>
        <v>-262887.58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-262887.58</v>
      </c>
      <c r="R13" s="18">
        <f>'Formato 4'!D23</f>
        <v>-262887.58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-262887.58</v>
      </c>
      <c r="R14" s="18">
        <f>'Formato 4'!D25</f>
        <v>-262887.58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-262887.58</v>
      </c>
      <c r="R18">
        <f>'Formato 4'!D33</f>
        <v>-262887.58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262887.58</v>
      </c>
      <c r="R30">
        <f>'Formato 4'!D53</f>
        <v>262887.58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topLeftCell="A40" zoomScale="85" zoomScaleNormal="85" workbookViewId="0">
      <selection activeCell="G76" sqref="G76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209" t="s">
        <v>206</v>
      </c>
      <c r="B1" s="209"/>
      <c r="C1" s="209"/>
      <c r="D1" s="209"/>
      <c r="E1" s="209"/>
      <c r="F1" s="209"/>
      <c r="G1" s="209"/>
    </row>
    <row r="2" spans="1:8">
      <c r="A2" s="191" t="str">
        <f>ENTE_PUBLICO_A</f>
        <v>COMISION MUNICIPAL DEL DEPORTE Y ATENCION A LA JUVENTUD PARA EL MUNICIPIO DE URIANGATO GTO, Gobierno del Estado de Guanajuato (a)</v>
      </c>
      <c r="B2" s="192"/>
      <c r="C2" s="192"/>
      <c r="D2" s="192"/>
      <c r="E2" s="192"/>
      <c r="F2" s="192"/>
      <c r="G2" s="193"/>
    </row>
    <row r="3" spans="1:8">
      <c r="A3" s="194" t="s">
        <v>207</v>
      </c>
      <c r="B3" s="195"/>
      <c r="C3" s="195"/>
      <c r="D3" s="195"/>
      <c r="E3" s="195"/>
      <c r="F3" s="195"/>
      <c r="G3" s="196"/>
    </row>
    <row r="4" spans="1:8">
      <c r="A4" s="197" t="str">
        <f>TRIMESTRE</f>
        <v>Del 1 de enero al 31 de diciembre de 2019 (b)</v>
      </c>
      <c r="B4" s="198"/>
      <c r="C4" s="198"/>
      <c r="D4" s="198"/>
      <c r="E4" s="198"/>
      <c r="F4" s="198"/>
      <c r="G4" s="199"/>
    </row>
    <row r="5" spans="1:8">
      <c r="A5" s="200" t="s">
        <v>118</v>
      </c>
      <c r="B5" s="201"/>
      <c r="C5" s="201"/>
      <c r="D5" s="201"/>
      <c r="E5" s="201"/>
      <c r="F5" s="201"/>
      <c r="G5" s="202"/>
    </row>
    <row r="6" spans="1:8">
      <c r="A6" s="206" t="s">
        <v>214</v>
      </c>
      <c r="B6" s="208" t="s">
        <v>208</v>
      </c>
      <c r="C6" s="208"/>
      <c r="D6" s="208"/>
      <c r="E6" s="208"/>
      <c r="F6" s="208"/>
      <c r="G6" s="208" t="s">
        <v>209</v>
      </c>
    </row>
    <row r="7" spans="1:8" ht="30">
      <c r="A7" s="20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08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1" si="0">F10-B10</f>
        <v>0</v>
      </c>
    </row>
    <row r="11" spans="1:8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8" ht="14.25" customHeight="1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8" ht="14.25" customHeight="1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8" ht="14.25" customHeight="1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8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>
      <c r="A37" s="53" t="s">
        <v>243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</row>
    <row r="38" spans="1:8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0</v>
      </c>
      <c r="C41" s="61">
        <f t="shared" ref="C41:E41" si="3">SUM(C9,C10,C11,C12,C13,C14,C15,C16,C28,C34,C35,C37)</f>
        <v>0</v>
      </c>
      <c r="D41" s="61">
        <f t="shared" si="3"/>
        <v>0</v>
      </c>
      <c r="E41" s="61">
        <f t="shared" si="3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 ca="1">SUM(B46:B53)</f>
        <v>0</v>
      </c>
      <c r="C45" s="60">
        <v>0</v>
      </c>
      <c r="D45" s="60">
        <f t="shared" ref="D45:G60" ca="1" si="4">SUM(D46:D53)</f>
        <v>0</v>
      </c>
      <c r="E45" s="60">
        <f t="shared" ca="1" si="4"/>
        <v>0</v>
      </c>
      <c r="F45" s="60">
        <f t="shared" ca="1" si="4"/>
        <v>0</v>
      </c>
      <c r="G45" s="60">
        <f t="shared" ca="1" si="4"/>
        <v>0</v>
      </c>
    </row>
    <row r="46" spans="1:8">
      <c r="A46" s="69" t="s">
        <v>249</v>
      </c>
      <c r="B46" s="60">
        <f t="shared" ref="B46:B62" ca="1" si="5">SUM(B47:B54)</f>
        <v>0</v>
      </c>
      <c r="C46" s="60">
        <v>0</v>
      </c>
      <c r="D46" s="60">
        <f t="shared" ca="1" si="4"/>
        <v>0</v>
      </c>
      <c r="E46" s="60">
        <f t="shared" ca="1" si="4"/>
        <v>0</v>
      </c>
      <c r="F46" s="60">
        <f t="shared" ca="1" si="4"/>
        <v>0</v>
      </c>
      <c r="G46" s="60">
        <f t="shared" ca="1" si="4"/>
        <v>0</v>
      </c>
    </row>
    <row r="47" spans="1:8">
      <c r="A47" s="69" t="s">
        <v>250</v>
      </c>
      <c r="B47" s="60">
        <f t="shared" ca="1" si="5"/>
        <v>0</v>
      </c>
      <c r="C47" s="60">
        <v>0</v>
      </c>
      <c r="D47" s="60">
        <f t="shared" ca="1" si="4"/>
        <v>0</v>
      </c>
      <c r="E47" s="60">
        <f t="shared" ca="1" si="4"/>
        <v>0</v>
      </c>
      <c r="F47" s="60">
        <f t="shared" ca="1" si="4"/>
        <v>0</v>
      </c>
      <c r="G47" s="60">
        <f t="shared" ca="1" si="4"/>
        <v>0</v>
      </c>
    </row>
    <row r="48" spans="1:8">
      <c r="A48" s="69" t="s">
        <v>251</v>
      </c>
      <c r="B48" s="60">
        <f t="shared" ca="1" si="5"/>
        <v>0</v>
      </c>
      <c r="C48" s="60">
        <v>0</v>
      </c>
      <c r="D48" s="60">
        <f t="shared" ca="1" si="4"/>
        <v>0</v>
      </c>
      <c r="E48" s="60">
        <f t="shared" ca="1" si="4"/>
        <v>0</v>
      </c>
      <c r="F48" s="60">
        <f t="shared" ca="1" si="4"/>
        <v>0</v>
      </c>
      <c r="G48" s="60">
        <f t="shared" ca="1" si="4"/>
        <v>0</v>
      </c>
    </row>
    <row r="49" spans="1:7" ht="30">
      <c r="A49" s="69" t="s">
        <v>252</v>
      </c>
      <c r="B49" s="60">
        <f t="shared" ca="1" si="5"/>
        <v>0</v>
      </c>
      <c r="C49" s="60">
        <v>0</v>
      </c>
      <c r="D49" s="60">
        <f t="shared" ca="1" si="4"/>
        <v>0</v>
      </c>
      <c r="E49" s="60">
        <f t="shared" ca="1" si="4"/>
        <v>0</v>
      </c>
      <c r="F49" s="60">
        <f t="shared" ca="1" si="4"/>
        <v>0</v>
      </c>
      <c r="G49" s="60">
        <f t="shared" ca="1" si="4"/>
        <v>0</v>
      </c>
    </row>
    <row r="50" spans="1:7">
      <c r="A50" s="69" t="s">
        <v>253</v>
      </c>
      <c r="B50" s="60">
        <f t="shared" ca="1" si="5"/>
        <v>0</v>
      </c>
      <c r="C50" s="60">
        <v>0</v>
      </c>
      <c r="D50" s="60">
        <f t="shared" ca="1" si="4"/>
        <v>0</v>
      </c>
      <c r="E50" s="60">
        <f t="shared" ca="1" si="4"/>
        <v>0</v>
      </c>
      <c r="F50" s="60">
        <f t="shared" ca="1" si="4"/>
        <v>0</v>
      </c>
      <c r="G50" s="60">
        <f t="shared" ca="1" si="4"/>
        <v>0</v>
      </c>
    </row>
    <row r="51" spans="1:7">
      <c r="A51" s="69" t="s">
        <v>254</v>
      </c>
      <c r="B51" s="60">
        <f t="shared" ca="1" si="5"/>
        <v>0</v>
      </c>
      <c r="C51" s="60">
        <v>0</v>
      </c>
      <c r="D51" s="60">
        <f t="shared" ca="1" si="4"/>
        <v>0</v>
      </c>
      <c r="E51" s="60">
        <f t="shared" ca="1" si="4"/>
        <v>0</v>
      </c>
      <c r="F51" s="60">
        <f t="shared" ca="1" si="4"/>
        <v>0</v>
      </c>
      <c r="G51" s="60">
        <f t="shared" ca="1" si="4"/>
        <v>0</v>
      </c>
    </row>
    <row r="52" spans="1:7">
      <c r="A52" s="48" t="s">
        <v>255</v>
      </c>
      <c r="B52" s="60">
        <f t="shared" ca="1" si="5"/>
        <v>0</v>
      </c>
      <c r="C52" s="60">
        <v>0</v>
      </c>
      <c r="D52" s="60">
        <f t="shared" ca="1" si="4"/>
        <v>0</v>
      </c>
      <c r="E52" s="60">
        <f t="shared" ca="1" si="4"/>
        <v>0</v>
      </c>
      <c r="F52" s="60">
        <f t="shared" ca="1" si="4"/>
        <v>0</v>
      </c>
      <c r="G52" s="60">
        <f t="shared" ca="1" si="4"/>
        <v>0</v>
      </c>
    </row>
    <row r="53" spans="1:7">
      <c r="A53" s="63" t="s">
        <v>256</v>
      </c>
      <c r="B53" s="60">
        <f t="shared" ca="1" si="5"/>
        <v>0</v>
      </c>
      <c r="C53" s="60">
        <v>0</v>
      </c>
      <c r="D53" s="60">
        <f t="shared" ca="1" si="4"/>
        <v>0</v>
      </c>
      <c r="E53" s="60">
        <f t="shared" ca="1" si="4"/>
        <v>0</v>
      </c>
      <c r="F53" s="60">
        <f t="shared" ca="1" si="4"/>
        <v>0</v>
      </c>
      <c r="G53" s="60">
        <f t="shared" ca="1" si="4"/>
        <v>0</v>
      </c>
    </row>
    <row r="54" spans="1:7">
      <c r="A54" s="53" t="s">
        <v>257</v>
      </c>
      <c r="B54" s="60">
        <f ca="1">SUM(B55:B62)</f>
        <v>0</v>
      </c>
      <c r="C54" s="60">
        <v>0</v>
      </c>
      <c r="D54" s="60">
        <f t="shared" ca="1" si="4"/>
        <v>0</v>
      </c>
      <c r="E54" s="60">
        <f t="shared" ca="1" si="4"/>
        <v>0</v>
      </c>
      <c r="F54" s="60">
        <f t="shared" ca="1" si="4"/>
        <v>0</v>
      </c>
      <c r="G54" s="60">
        <f t="shared" ca="1" si="4"/>
        <v>0</v>
      </c>
    </row>
    <row r="55" spans="1:7">
      <c r="A55" s="48" t="s">
        <v>258</v>
      </c>
      <c r="B55" s="60">
        <f t="shared" ca="1" si="5"/>
        <v>0</v>
      </c>
      <c r="C55" s="60">
        <v>0</v>
      </c>
      <c r="D55" s="60">
        <f t="shared" ca="1" si="4"/>
        <v>0</v>
      </c>
      <c r="E55" s="60">
        <f t="shared" ca="1" si="4"/>
        <v>0</v>
      </c>
      <c r="F55" s="60">
        <f t="shared" ca="1" si="4"/>
        <v>0</v>
      </c>
      <c r="G55" s="60">
        <f t="shared" ca="1" si="4"/>
        <v>0</v>
      </c>
    </row>
    <row r="56" spans="1:7">
      <c r="A56" s="69" t="s">
        <v>259</v>
      </c>
      <c r="B56" s="60">
        <f t="shared" ca="1" si="5"/>
        <v>0</v>
      </c>
      <c r="C56" s="60">
        <v>0</v>
      </c>
      <c r="D56" s="60">
        <f t="shared" ca="1" si="4"/>
        <v>0</v>
      </c>
      <c r="E56" s="60">
        <f t="shared" ca="1" si="4"/>
        <v>0</v>
      </c>
      <c r="F56" s="60">
        <f t="shared" ca="1" si="4"/>
        <v>0</v>
      </c>
      <c r="G56" s="60">
        <f t="shared" ca="1" si="4"/>
        <v>0</v>
      </c>
    </row>
    <row r="57" spans="1:7">
      <c r="A57" s="69" t="s">
        <v>260</v>
      </c>
      <c r="B57" s="60">
        <f t="shared" ca="1" si="5"/>
        <v>0</v>
      </c>
      <c r="C57" s="60">
        <v>0</v>
      </c>
      <c r="D57" s="60">
        <f t="shared" ca="1" si="4"/>
        <v>0</v>
      </c>
      <c r="E57" s="60">
        <f t="shared" ca="1" si="4"/>
        <v>0</v>
      </c>
      <c r="F57" s="60">
        <f t="shared" ca="1" si="4"/>
        <v>0</v>
      </c>
      <c r="G57" s="60">
        <f t="shared" ca="1" si="4"/>
        <v>0</v>
      </c>
    </row>
    <row r="58" spans="1:7">
      <c r="A58" s="48" t="s">
        <v>261</v>
      </c>
      <c r="B58" s="60">
        <f t="shared" ca="1" si="5"/>
        <v>0</v>
      </c>
      <c r="C58" s="60">
        <v>0</v>
      </c>
      <c r="D58" s="60">
        <f t="shared" ca="1" si="4"/>
        <v>0</v>
      </c>
      <c r="E58" s="60">
        <f t="shared" ca="1" si="4"/>
        <v>0</v>
      </c>
      <c r="F58" s="60">
        <f t="shared" ca="1" si="4"/>
        <v>0</v>
      </c>
      <c r="G58" s="60">
        <f t="shared" ca="1" si="4"/>
        <v>0</v>
      </c>
    </row>
    <row r="59" spans="1:7">
      <c r="A59" s="53" t="s">
        <v>262</v>
      </c>
      <c r="B59" s="60">
        <f t="shared" ca="1" si="5"/>
        <v>0</v>
      </c>
      <c r="C59" s="60">
        <v>0</v>
      </c>
      <c r="D59" s="60">
        <f t="shared" ca="1" si="4"/>
        <v>0</v>
      </c>
      <c r="E59" s="60">
        <f t="shared" ca="1" si="4"/>
        <v>0</v>
      </c>
      <c r="F59" s="60">
        <f t="shared" ca="1" si="4"/>
        <v>0</v>
      </c>
      <c r="G59" s="60">
        <f t="shared" ca="1" si="4"/>
        <v>0</v>
      </c>
    </row>
    <row r="60" spans="1:7">
      <c r="A60" s="69" t="s">
        <v>263</v>
      </c>
      <c r="B60" s="60">
        <f t="shared" ca="1" si="5"/>
        <v>0</v>
      </c>
      <c r="C60" s="60">
        <v>0</v>
      </c>
      <c r="D60" s="60">
        <f t="shared" ca="1" si="4"/>
        <v>0</v>
      </c>
      <c r="E60" s="60">
        <f t="shared" ca="1" si="4"/>
        <v>0</v>
      </c>
      <c r="F60" s="60">
        <f t="shared" ca="1" si="4"/>
        <v>0</v>
      </c>
      <c r="G60" s="60">
        <f t="shared" ca="1" si="4"/>
        <v>0</v>
      </c>
    </row>
    <row r="61" spans="1:7">
      <c r="A61" s="69" t="s">
        <v>264</v>
      </c>
      <c r="B61" s="60">
        <f t="shared" ca="1" si="5"/>
        <v>0</v>
      </c>
      <c r="C61" s="60">
        <v>0</v>
      </c>
      <c r="D61" s="60">
        <f t="shared" ref="D61:D63" ca="1" si="6">SUM(D62:D69)</f>
        <v>0</v>
      </c>
      <c r="E61" s="60">
        <f t="shared" ref="E61:E63" ca="1" si="7">SUM(E62:E69)</f>
        <v>0</v>
      </c>
      <c r="F61" s="60">
        <f t="shared" ref="F61:F63" ca="1" si="8">SUM(F62:F69)</f>
        <v>0</v>
      </c>
      <c r="G61" s="60">
        <f t="shared" ref="G61:G63" ca="1" si="9">SUM(G62:G69)</f>
        <v>0</v>
      </c>
    </row>
    <row r="62" spans="1:7">
      <c r="A62" s="53" t="s">
        <v>265</v>
      </c>
      <c r="B62" s="60">
        <f t="shared" ca="1" si="5"/>
        <v>0</v>
      </c>
      <c r="C62" s="60">
        <v>0</v>
      </c>
      <c r="D62" s="60">
        <f t="shared" ca="1" si="6"/>
        <v>0</v>
      </c>
      <c r="E62" s="60">
        <f t="shared" ca="1" si="7"/>
        <v>0</v>
      </c>
      <c r="F62" s="60">
        <f t="shared" ca="1" si="8"/>
        <v>0</v>
      </c>
      <c r="G62" s="60">
        <f t="shared" ca="1" si="9"/>
        <v>0</v>
      </c>
    </row>
    <row r="63" spans="1:7">
      <c r="A63" s="53" t="s">
        <v>266</v>
      </c>
      <c r="B63" s="60">
        <f t="shared" ref="B63" ca="1" si="10">SUM(B64:B71)</f>
        <v>0</v>
      </c>
      <c r="C63" s="60">
        <v>0</v>
      </c>
      <c r="D63" s="60">
        <f t="shared" ca="1" si="6"/>
        <v>0</v>
      </c>
      <c r="E63" s="60">
        <f t="shared" ca="1" si="7"/>
        <v>0</v>
      </c>
      <c r="F63" s="60">
        <f t="shared" ca="1" si="8"/>
        <v>0</v>
      </c>
      <c r="G63" s="60">
        <f t="shared" ca="1" si="9"/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 ca="1">B45+B54+B59+B62+B63</f>
        <v>0</v>
      </c>
      <c r="C65" s="61">
        <f t="shared" ref="C65:G65" si="11">C45+C54+C59+C62+C63</f>
        <v>0</v>
      </c>
      <c r="D65" s="61">
        <f t="shared" ca="1" si="11"/>
        <v>0</v>
      </c>
      <c r="E65" s="61">
        <f t="shared" ca="1" si="11"/>
        <v>0</v>
      </c>
      <c r="F65" s="61">
        <f t="shared" ca="1" si="11"/>
        <v>0</v>
      </c>
      <c r="G65" s="61">
        <f t="shared" ca="1" si="11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0</v>
      </c>
      <c r="C67" s="61">
        <f t="shared" ref="C67:G67" si="12">C68</f>
        <v>277362.32</v>
      </c>
      <c r="D67" s="61">
        <f t="shared" si="12"/>
        <v>277362.32</v>
      </c>
      <c r="E67" s="61">
        <f t="shared" si="12"/>
        <v>262887.58</v>
      </c>
      <c r="F67" s="61">
        <f t="shared" si="12"/>
        <v>262887.58</v>
      </c>
      <c r="G67" s="61">
        <f t="shared" si="12"/>
        <v>262887.58</v>
      </c>
    </row>
    <row r="68" spans="1:7">
      <c r="A68" s="53" t="s">
        <v>269</v>
      </c>
      <c r="B68" s="61">
        <v>0</v>
      </c>
      <c r="C68" s="61">
        <v>277362.32</v>
      </c>
      <c r="D68" s="61">
        <v>277362.32</v>
      </c>
      <c r="E68" s="61">
        <v>262887.58</v>
      </c>
      <c r="F68" s="61">
        <v>262887.58</v>
      </c>
      <c r="G68" s="61">
        <v>262887.58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v>0</v>
      </c>
      <c r="C70" s="61">
        <f t="shared" ref="C70:D70" si="13">C41+C65+C67</f>
        <v>277362.32</v>
      </c>
      <c r="D70" s="61">
        <f t="shared" ca="1" si="13"/>
        <v>277362.32</v>
      </c>
      <c r="E70" s="169">
        <v>262887.58</v>
      </c>
      <c r="F70" s="169">
        <v>262887.58</v>
      </c>
      <c r="G70" s="169">
        <v>262887.58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60">
        <v>0</v>
      </c>
      <c r="C73" s="60">
        <v>277362.32</v>
      </c>
      <c r="D73" s="60">
        <v>277362.32</v>
      </c>
      <c r="E73" s="60">
        <v>262887.58</v>
      </c>
      <c r="F73" s="60">
        <v>262887.58</v>
      </c>
      <c r="G73" s="60">
        <v>262887.58</v>
      </c>
    </row>
    <row r="74" spans="1:7" ht="30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>
      <c r="A75" s="120" t="s">
        <v>274</v>
      </c>
      <c r="B75" s="60">
        <v>0</v>
      </c>
      <c r="C75" s="60">
        <v>277362.32</v>
      </c>
      <c r="D75" s="60">
        <v>277362.32</v>
      </c>
      <c r="E75" s="60">
        <v>262887.58</v>
      </c>
      <c r="F75" s="60">
        <v>262887.58</v>
      </c>
      <c r="G75" s="60">
        <v>262887.58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 ca="1">'Formato 5'!B45</f>
        <v>0</v>
      </c>
      <c r="Q37">
        <f>'Formato 5'!C45</f>
        <v>0</v>
      </c>
      <c r="R37">
        <f ca="1">'Formato 5'!D45</f>
        <v>8</v>
      </c>
      <c r="S37">
        <f ca="1">'Formato 5'!E45</f>
        <v>8</v>
      </c>
      <c r="T37">
        <f ca="1">'Formato 5'!F45</f>
        <v>24</v>
      </c>
      <c r="U37">
        <f ca="1">'Formato 5'!G45</f>
        <v>24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 ca="1">'Formato 5'!B46</f>
        <v>0</v>
      </c>
      <c r="Q38">
        <f>'Formato 5'!C46</f>
        <v>0</v>
      </c>
      <c r="R38">
        <f ca="1">'Formato 5'!D46</f>
        <v>1</v>
      </c>
      <c r="S38">
        <f ca="1">'Formato 5'!E46</f>
        <v>1</v>
      </c>
      <c r="T38">
        <f ca="1">'Formato 5'!F46</f>
        <v>3</v>
      </c>
      <c r="U38">
        <f ca="1">'Formato 5'!G46</f>
        <v>3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 ca="1">'Formato 5'!B47</f>
        <v>0</v>
      </c>
      <c r="Q39">
        <f>'Formato 5'!C47</f>
        <v>0</v>
      </c>
      <c r="R39">
        <f ca="1">'Formato 5'!D47</f>
        <v>1</v>
      </c>
      <c r="S39">
        <f ca="1">'Formato 5'!E47</f>
        <v>1</v>
      </c>
      <c r="T39">
        <f ca="1">'Formato 5'!F47</f>
        <v>3</v>
      </c>
      <c r="U39">
        <f ca="1">'Formato 5'!G47</f>
        <v>3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 ca="1">'Formato 5'!B48</f>
        <v>0</v>
      </c>
      <c r="Q40">
        <f>'Formato 5'!C48</f>
        <v>0</v>
      </c>
      <c r="R40">
        <f ca="1">'Formato 5'!D48</f>
        <v>1</v>
      </c>
      <c r="S40">
        <f ca="1">'Formato 5'!E48</f>
        <v>1</v>
      </c>
      <c r="T40">
        <f ca="1">'Formato 5'!F48</f>
        <v>3</v>
      </c>
      <c r="U40">
        <f ca="1">'Formato 5'!G48</f>
        <v>3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 ca="1">'Formato 5'!B49</f>
        <v>0</v>
      </c>
      <c r="Q41">
        <f>'Formato 5'!C49</f>
        <v>0</v>
      </c>
      <c r="R41">
        <f ca="1">'Formato 5'!D49</f>
        <v>1</v>
      </c>
      <c r="S41">
        <f ca="1">'Formato 5'!E49</f>
        <v>1</v>
      </c>
      <c r="T41">
        <f ca="1">'Formato 5'!F49</f>
        <v>3</v>
      </c>
      <c r="U41">
        <f ca="1">'Formato 5'!G49</f>
        <v>3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 ca="1">'Formato 5'!B50</f>
        <v>0</v>
      </c>
      <c r="Q42">
        <f>'Formato 5'!C50</f>
        <v>0</v>
      </c>
      <c r="R42">
        <f ca="1">'Formato 5'!D50</f>
        <v>1</v>
      </c>
      <c r="S42">
        <f ca="1">'Formato 5'!E50</f>
        <v>1</v>
      </c>
      <c r="T42">
        <f ca="1">'Formato 5'!F50</f>
        <v>3</v>
      </c>
      <c r="U42">
        <f ca="1">'Formato 5'!G50</f>
        <v>3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 ca="1">'Formato 5'!B51</f>
        <v>0</v>
      </c>
      <c r="Q43">
        <f>'Formato 5'!C51</f>
        <v>0</v>
      </c>
      <c r="R43">
        <f ca="1">'Formato 5'!D51</f>
        <v>1</v>
      </c>
      <c r="S43">
        <f ca="1">'Formato 5'!E51</f>
        <v>1</v>
      </c>
      <c r="T43">
        <f ca="1">'Formato 5'!F51</f>
        <v>3</v>
      </c>
      <c r="U43">
        <f ca="1">'Formato 5'!G51</f>
        <v>3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 ca="1">'Formato 5'!B52</f>
        <v>0</v>
      </c>
      <c r="Q44">
        <f>'Formato 5'!C52</f>
        <v>0</v>
      </c>
      <c r="R44">
        <f ca="1">'Formato 5'!D52</f>
        <v>1</v>
      </c>
      <c r="S44">
        <f ca="1">'Formato 5'!E52</f>
        <v>1</v>
      </c>
      <c r="T44">
        <f ca="1">'Formato 5'!F52</f>
        <v>3</v>
      </c>
      <c r="U44">
        <f ca="1">'Formato 5'!G52</f>
        <v>3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 ca="1">'Formato 5'!B53</f>
        <v>0</v>
      </c>
      <c r="Q45">
        <f>'Formato 5'!C53</f>
        <v>0</v>
      </c>
      <c r="R45">
        <f ca="1">'Formato 5'!D53</f>
        <v>1</v>
      </c>
      <c r="S45">
        <f ca="1">'Formato 5'!E53</f>
        <v>1</v>
      </c>
      <c r="T45">
        <f ca="1">'Formato 5'!F53</f>
        <v>3</v>
      </c>
      <c r="U45">
        <f ca="1">'Formato 5'!G53</f>
        <v>3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 ca="1">'Formato 5'!B54</f>
        <v>0</v>
      </c>
      <c r="Q46">
        <f>'Formato 5'!C54</f>
        <v>0</v>
      </c>
      <c r="R46">
        <f ca="1">'Formato 5'!D54</f>
        <v>4</v>
      </c>
      <c r="S46">
        <f ca="1">'Formato 5'!E54</f>
        <v>4</v>
      </c>
      <c r="T46">
        <f ca="1">'Formato 5'!F54</f>
        <v>12</v>
      </c>
      <c r="U46">
        <f ca="1">'Formato 5'!G54</f>
        <v>12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 ca="1">'Formato 5'!B55</f>
        <v>0</v>
      </c>
      <c r="Q47">
        <f>'Formato 5'!C55</f>
        <v>0</v>
      </c>
      <c r="R47">
        <f ca="1">'Formato 5'!D55</f>
        <v>1</v>
      </c>
      <c r="S47">
        <f ca="1">'Formato 5'!E55</f>
        <v>1</v>
      </c>
      <c r="T47">
        <f ca="1">'Formato 5'!F55</f>
        <v>3</v>
      </c>
      <c r="U47">
        <f ca="1">'Formato 5'!G55</f>
        <v>3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 ca="1">'Formato 5'!B56</f>
        <v>0</v>
      </c>
      <c r="Q48">
        <f>'Formato 5'!C56</f>
        <v>0</v>
      </c>
      <c r="R48">
        <f ca="1">'Formato 5'!D56</f>
        <v>1</v>
      </c>
      <c r="S48">
        <f ca="1">'Formato 5'!E56</f>
        <v>1</v>
      </c>
      <c r="T48">
        <f ca="1">'Formato 5'!F56</f>
        <v>3</v>
      </c>
      <c r="U48">
        <f ca="1">'Formato 5'!G56</f>
        <v>3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 ca="1">'Formato 5'!B57</f>
        <v>0</v>
      </c>
      <c r="Q49">
        <f>'Formato 5'!C57</f>
        <v>0</v>
      </c>
      <c r="R49">
        <f ca="1">'Formato 5'!D57</f>
        <v>1</v>
      </c>
      <c r="S49">
        <f ca="1">'Formato 5'!E57</f>
        <v>1</v>
      </c>
      <c r="T49">
        <f ca="1">'Formato 5'!F57</f>
        <v>3</v>
      </c>
      <c r="U49">
        <f ca="1">'Formato 5'!G57</f>
        <v>3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 ca="1">'Formato 5'!B58</f>
        <v>0</v>
      </c>
      <c r="Q50">
        <f>'Formato 5'!C58</f>
        <v>0</v>
      </c>
      <c r="R50">
        <f ca="1">'Formato 5'!D58</f>
        <v>1</v>
      </c>
      <c r="S50">
        <f ca="1">'Formato 5'!E58</f>
        <v>1</v>
      </c>
      <c r="T50">
        <f ca="1">'Formato 5'!F58</f>
        <v>3</v>
      </c>
      <c r="U50">
        <f ca="1">'Formato 5'!G58</f>
        <v>3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 ca="1">'Formato 5'!B59</f>
        <v>0</v>
      </c>
      <c r="Q51">
        <f>'Formato 5'!C59</f>
        <v>0</v>
      </c>
      <c r="R51">
        <f ca="1">'Formato 5'!D59</f>
        <v>2</v>
      </c>
      <c r="S51">
        <f ca="1">'Formato 5'!E59</f>
        <v>2</v>
      </c>
      <c r="T51">
        <f ca="1">'Formato 5'!F59</f>
        <v>6</v>
      </c>
      <c r="U51">
        <f ca="1">'Formato 5'!G59</f>
        <v>6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 ca="1">'Formato 5'!B60</f>
        <v>0</v>
      </c>
      <c r="Q52">
        <f>'Formato 5'!C60</f>
        <v>0</v>
      </c>
      <c r="R52">
        <f ca="1">'Formato 5'!D60</f>
        <v>1</v>
      </c>
      <c r="S52">
        <f ca="1">'Formato 5'!E60</f>
        <v>1</v>
      </c>
      <c r="T52">
        <f ca="1">'Formato 5'!F60</f>
        <v>3</v>
      </c>
      <c r="U52">
        <f ca="1">'Formato 5'!G60</f>
        <v>3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 ca="1">'Formato 5'!B61</f>
        <v>0</v>
      </c>
      <c r="Q53">
        <f>'Formato 5'!C61</f>
        <v>0</v>
      </c>
      <c r="R53">
        <f ca="1">'Formato 5'!D61</f>
        <v>1</v>
      </c>
      <c r="S53">
        <f ca="1">'Formato 5'!E61</f>
        <v>1</v>
      </c>
      <c r="T53">
        <f ca="1">'Formato 5'!F61</f>
        <v>3</v>
      </c>
      <c r="U53">
        <f ca="1">'Formato 5'!G61</f>
        <v>3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 ca="1">'Formato 5'!B62</f>
        <v>0</v>
      </c>
      <c r="Q54">
        <f>'Formato 5'!C62</f>
        <v>0</v>
      </c>
      <c r="R54">
        <f ca="1">'Formato 5'!D62</f>
        <v>1</v>
      </c>
      <c r="S54">
        <f ca="1">'Formato 5'!E62</f>
        <v>1</v>
      </c>
      <c r="T54">
        <f ca="1">'Formato 5'!F62</f>
        <v>3</v>
      </c>
      <c r="U54">
        <f ca="1">'Formato 5'!G62</f>
        <v>3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 ca="1">'Formato 5'!B63</f>
        <v>0</v>
      </c>
      <c r="Q55">
        <f>'Formato 5'!C63</f>
        <v>0</v>
      </c>
      <c r="R55">
        <f ca="1">'Formato 5'!D63</f>
        <v>1</v>
      </c>
      <c r="S55">
        <f ca="1">'Formato 5'!E63</f>
        <v>1</v>
      </c>
      <c r="T55">
        <f ca="1">'Formato 5'!F63</f>
        <v>3</v>
      </c>
      <c r="U55">
        <f ca="1">'Formato 5'!G63</f>
        <v>3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 ca="1">'Formato 5'!B65</f>
        <v>0</v>
      </c>
      <c r="Q56">
        <f>'Formato 5'!C65</f>
        <v>0</v>
      </c>
      <c r="R56">
        <f ca="1">'Formato 5'!D65</f>
        <v>16</v>
      </c>
      <c r="S56">
        <f ca="1">'Formato 5'!E65</f>
        <v>16</v>
      </c>
      <c r="T56">
        <f ca="1">'Formato 5'!F65</f>
        <v>48</v>
      </c>
      <c r="U56">
        <f ca="1">'Formato 5'!G65</f>
        <v>48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277362.32</v>
      </c>
      <c r="R57">
        <f>'Formato 5'!D67</f>
        <v>277362.32</v>
      </c>
      <c r="S57">
        <f>'Formato 5'!E67</f>
        <v>262887.58</v>
      </c>
      <c r="T57">
        <f>'Formato 5'!F67</f>
        <v>262887.58</v>
      </c>
      <c r="U57">
        <f>'Formato 5'!G67</f>
        <v>262887.58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277362.32</v>
      </c>
      <c r="R58">
        <f>'Formato 5'!D68</f>
        <v>277362.32</v>
      </c>
      <c r="S58">
        <f>'Formato 5'!E68</f>
        <v>262887.58</v>
      </c>
      <c r="T58">
        <f>'Formato 5'!F68</f>
        <v>262887.58</v>
      </c>
      <c r="U58">
        <f>'Formato 5'!G68</f>
        <v>262887.58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277362.32</v>
      </c>
      <c r="R60">
        <f>'Formato 5'!D73</f>
        <v>277362.32</v>
      </c>
      <c r="S60">
        <f>'Formato 5'!E73</f>
        <v>262887.58</v>
      </c>
      <c r="T60">
        <f>'Formato 5'!F73</f>
        <v>262887.58</v>
      </c>
      <c r="U60">
        <f>'Formato 5'!G73</f>
        <v>262887.58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277362.32</v>
      </c>
      <c r="R62">
        <f>'Formato 5'!D75</f>
        <v>277362.32</v>
      </c>
      <c r="S62">
        <f>'Formato 5'!E75</f>
        <v>262887.58</v>
      </c>
      <c r="T62">
        <f>'Formato 5'!F75</f>
        <v>262887.58</v>
      </c>
      <c r="U62">
        <f>'Formato 5'!G75</f>
        <v>262887.58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5" zoomScaleNormal="75" zoomScalePageLayoutView="90" workbookViewId="0">
      <selection activeCell="G22" sqref="G22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10" t="s">
        <v>3285</v>
      </c>
      <c r="B1" s="209"/>
      <c r="C1" s="209"/>
      <c r="D1" s="209"/>
      <c r="E1" s="209"/>
      <c r="F1" s="209"/>
      <c r="G1" s="209"/>
    </row>
    <row r="2" spans="1:7">
      <c r="A2" s="213" t="str">
        <f>ENTE_PUBLICO_A</f>
        <v>COMISION MUNICIPAL DEL DEPORTE Y ATENCION A LA JUVENTUD PARA EL MUNICIPIO DE URIANGATO GTO, Gobierno del Estado de Guanajuato (a)</v>
      </c>
      <c r="B2" s="213"/>
      <c r="C2" s="213"/>
      <c r="D2" s="213"/>
      <c r="E2" s="213"/>
      <c r="F2" s="213"/>
      <c r="G2" s="213"/>
    </row>
    <row r="3" spans="1:7">
      <c r="A3" s="214" t="s">
        <v>277</v>
      </c>
      <c r="B3" s="214"/>
      <c r="C3" s="214"/>
      <c r="D3" s="214"/>
      <c r="E3" s="214"/>
      <c r="F3" s="214"/>
      <c r="G3" s="214"/>
    </row>
    <row r="4" spans="1:7">
      <c r="A4" s="214" t="s">
        <v>278</v>
      </c>
      <c r="B4" s="214"/>
      <c r="C4" s="214"/>
      <c r="D4" s="214"/>
      <c r="E4" s="214"/>
      <c r="F4" s="214"/>
      <c r="G4" s="214"/>
    </row>
    <row r="5" spans="1:7">
      <c r="A5" s="215" t="str">
        <f>TRIMESTRE</f>
        <v>Del 1 de enero al 31 de diciembre de 2019 (b)</v>
      </c>
      <c r="B5" s="215"/>
      <c r="C5" s="215"/>
      <c r="D5" s="215"/>
      <c r="E5" s="215"/>
      <c r="F5" s="215"/>
      <c r="G5" s="215"/>
    </row>
    <row r="6" spans="1:7">
      <c r="A6" s="207" t="s">
        <v>118</v>
      </c>
      <c r="B6" s="207"/>
      <c r="C6" s="207"/>
      <c r="D6" s="207"/>
      <c r="E6" s="207"/>
      <c r="F6" s="207"/>
      <c r="G6" s="207"/>
    </row>
    <row r="7" spans="1:7" ht="15" customHeight="1">
      <c r="A7" s="211" t="s">
        <v>0</v>
      </c>
      <c r="B7" s="211" t="s">
        <v>279</v>
      </c>
      <c r="C7" s="211"/>
      <c r="D7" s="211"/>
      <c r="E7" s="211"/>
      <c r="F7" s="211"/>
      <c r="G7" s="212" t="s">
        <v>280</v>
      </c>
    </row>
    <row r="8" spans="1:7" ht="30">
      <c r="A8" s="21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11"/>
    </row>
    <row r="9" spans="1:7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284162.32</v>
      </c>
      <c r="D9" s="79">
        <f t="shared" si="0"/>
        <v>284162.32</v>
      </c>
      <c r="E9" s="79">
        <f t="shared" si="0"/>
        <v>262887.58</v>
      </c>
      <c r="F9" s="79">
        <f t="shared" si="0"/>
        <v>262887.58</v>
      </c>
      <c r="G9" s="79">
        <f t="shared" si="0"/>
        <v>21274.739999999998</v>
      </c>
    </row>
    <row r="10" spans="1:7">
      <c r="A10" s="83" t="s">
        <v>286</v>
      </c>
      <c r="B10" s="170">
        <v>0</v>
      </c>
      <c r="C10" s="170">
        <v>0</v>
      </c>
      <c r="D10" s="178">
        <v>0</v>
      </c>
      <c r="E10" s="178">
        <v>0</v>
      </c>
      <c r="F10" s="178">
        <v>0</v>
      </c>
      <c r="G10" s="178">
        <v>0</v>
      </c>
    </row>
    <row r="11" spans="1:7">
      <c r="A11" s="84" t="s">
        <v>287</v>
      </c>
      <c r="B11" s="171">
        <v>0</v>
      </c>
      <c r="C11" s="171">
        <v>0</v>
      </c>
      <c r="D11" s="179">
        <v>0</v>
      </c>
      <c r="E11" s="179">
        <v>0</v>
      </c>
      <c r="F11" s="179">
        <v>0</v>
      </c>
      <c r="G11" s="179">
        <v>0</v>
      </c>
    </row>
    <row r="12" spans="1:7">
      <c r="A12" s="84" t="s">
        <v>288</v>
      </c>
      <c r="B12" s="171">
        <v>0</v>
      </c>
      <c r="C12" s="171">
        <v>0</v>
      </c>
      <c r="D12" s="179">
        <v>0</v>
      </c>
      <c r="E12" s="179">
        <v>0</v>
      </c>
      <c r="F12" s="179">
        <v>0</v>
      </c>
      <c r="G12" s="179">
        <v>0</v>
      </c>
    </row>
    <row r="13" spans="1:7" ht="14.25" customHeight="1">
      <c r="A13" s="84" t="s">
        <v>289</v>
      </c>
      <c r="B13" s="171">
        <v>0</v>
      </c>
      <c r="C13" s="171">
        <v>0</v>
      </c>
      <c r="D13" s="179">
        <v>0</v>
      </c>
      <c r="E13" s="179">
        <v>0</v>
      </c>
      <c r="F13" s="179">
        <v>0</v>
      </c>
      <c r="G13" s="179">
        <v>0</v>
      </c>
    </row>
    <row r="14" spans="1:7" ht="14.25" customHeight="1">
      <c r="A14" s="84" t="s">
        <v>290</v>
      </c>
      <c r="B14" s="170">
        <v>0</v>
      </c>
      <c r="C14" s="170">
        <v>0</v>
      </c>
      <c r="D14" s="178">
        <v>0</v>
      </c>
      <c r="E14" s="178">
        <v>0</v>
      </c>
      <c r="F14" s="178">
        <v>0</v>
      </c>
      <c r="G14" s="178">
        <v>0</v>
      </c>
    </row>
    <row r="15" spans="1:7">
      <c r="A15" s="84" t="s">
        <v>291</v>
      </c>
      <c r="B15" s="171">
        <v>0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</row>
    <row r="16" spans="1:7" ht="14.25" customHeight="1">
      <c r="A16" s="84" t="s">
        <v>292</v>
      </c>
      <c r="B16" s="170"/>
      <c r="C16" s="178">
        <v>0</v>
      </c>
      <c r="D16" s="178">
        <v>0</v>
      </c>
      <c r="E16" s="178">
        <v>0</v>
      </c>
      <c r="F16" s="178">
        <v>0</v>
      </c>
      <c r="G16" s="178">
        <v>0</v>
      </c>
    </row>
    <row r="17" spans="1:7">
      <c r="A17" s="84" t="s">
        <v>293</v>
      </c>
      <c r="B17" s="161"/>
      <c r="C17" s="178">
        <v>0</v>
      </c>
      <c r="D17" s="178">
        <v>0</v>
      </c>
      <c r="E17" s="178">
        <v>0</v>
      </c>
      <c r="F17" s="178">
        <v>0</v>
      </c>
      <c r="G17" s="178">
        <v>0</v>
      </c>
    </row>
    <row r="18" spans="1:7">
      <c r="A18" s="83" t="s">
        <v>294</v>
      </c>
      <c r="B18" s="80">
        <f>SUM(B19:B27)</f>
        <v>0</v>
      </c>
      <c r="C18" s="80">
        <f t="shared" ref="C18:G18" si="1">SUM(C19:C27)</f>
        <v>70701.56</v>
      </c>
      <c r="D18" s="80">
        <f t="shared" si="1"/>
        <v>70701.56</v>
      </c>
      <c r="E18" s="80">
        <f t="shared" si="1"/>
        <v>61220.56</v>
      </c>
      <c r="F18" s="80">
        <f t="shared" si="1"/>
        <v>61220.56</v>
      </c>
      <c r="G18" s="80">
        <f t="shared" si="1"/>
        <v>9481</v>
      </c>
    </row>
    <row r="19" spans="1:7">
      <c r="A19" s="84" t="s">
        <v>295</v>
      </c>
      <c r="B19" s="173">
        <v>0</v>
      </c>
      <c r="C19" s="186">
        <v>26701.56</v>
      </c>
      <c r="D19" s="186">
        <f t="shared" ref="D19:D27" si="2">B19+C19</f>
        <v>26701.56</v>
      </c>
      <c r="E19" s="186">
        <v>26701.56</v>
      </c>
      <c r="F19" s="186">
        <v>26701.56</v>
      </c>
      <c r="G19" s="186">
        <f t="shared" ref="G19:G27" si="3">D19-E19</f>
        <v>0</v>
      </c>
    </row>
    <row r="20" spans="1:7">
      <c r="A20" s="84" t="s">
        <v>296</v>
      </c>
      <c r="B20" s="173">
        <v>0</v>
      </c>
      <c r="C20" s="186">
        <v>0</v>
      </c>
      <c r="D20" s="186">
        <f t="shared" si="2"/>
        <v>0</v>
      </c>
      <c r="E20" s="186"/>
      <c r="F20" s="186"/>
      <c r="G20" s="186">
        <f t="shared" si="3"/>
        <v>0</v>
      </c>
    </row>
    <row r="21" spans="1:7">
      <c r="A21" s="84" t="s">
        <v>297</v>
      </c>
      <c r="B21" s="172">
        <v>0</v>
      </c>
      <c r="C21" s="186">
        <v>0</v>
      </c>
      <c r="D21" s="186">
        <f t="shared" si="2"/>
        <v>0</v>
      </c>
      <c r="E21" s="186"/>
      <c r="F21" s="186"/>
      <c r="G21" s="186">
        <f t="shared" si="3"/>
        <v>0</v>
      </c>
    </row>
    <row r="22" spans="1:7">
      <c r="A22" s="84" t="s">
        <v>298</v>
      </c>
      <c r="B22" s="173">
        <v>0</v>
      </c>
      <c r="C22" s="186">
        <v>38000</v>
      </c>
      <c r="D22" s="186">
        <f t="shared" si="2"/>
        <v>38000</v>
      </c>
      <c r="E22" s="186">
        <v>28519</v>
      </c>
      <c r="F22" s="186">
        <v>28519</v>
      </c>
      <c r="G22" s="186">
        <f t="shared" si="3"/>
        <v>9481</v>
      </c>
    </row>
    <row r="23" spans="1:7">
      <c r="A23" s="84" t="s">
        <v>299</v>
      </c>
      <c r="B23" s="173">
        <v>0</v>
      </c>
      <c r="C23" s="186">
        <v>0</v>
      </c>
      <c r="D23" s="186">
        <f t="shared" si="2"/>
        <v>0</v>
      </c>
      <c r="E23" s="186"/>
      <c r="F23" s="186"/>
      <c r="G23" s="186">
        <f t="shared" si="3"/>
        <v>0</v>
      </c>
    </row>
    <row r="24" spans="1:7">
      <c r="A24" s="84" t="s">
        <v>300</v>
      </c>
      <c r="B24" s="173">
        <v>0</v>
      </c>
      <c r="C24" s="186">
        <v>0</v>
      </c>
      <c r="D24" s="186">
        <f t="shared" si="2"/>
        <v>0</v>
      </c>
      <c r="E24" s="186"/>
      <c r="F24" s="186"/>
      <c r="G24" s="186">
        <f t="shared" si="3"/>
        <v>0</v>
      </c>
    </row>
    <row r="25" spans="1:7">
      <c r="A25" s="84" t="s">
        <v>301</v>
      </c>
      <c r="B25" s="173">
        <v>0</v>
      </c>
      <c r="C25" s="186">
        <v>6000</v>
      </c>
      <c r="D25" s="186">
        <f t="shared" si="2"/>
        <v>6000</v>
      </c>
      <c r="E25" s="186">
        <v>6000</v>
      </c>
      <c r="F25" s="186">
        <v>6000</v>
      </c>
      <c r="G25" s="186">
        <f t="shared" si="3"/>
        <v>0</v>
      </c>
    </row>
    <row r="26" spans="1:7">
      <c r="A26" s="84" t="s">
        <v>302</v>
      </c>
      <c r="B26" s="172"/>
      <c r="C26" s="186"/>
      <c r="D26" s="186">
        <f t="shared" si="2"/>
        <v>0</v>
      </c>
      <c r="E26" s="186"/>
      <c r="F26" s="186"/>
      <c r="G26" s="186">
        <f t="shared" si="3"/>
        <v>0</v>
      </c>
    </row>
    <row r="27" spans="1:7">
      <c r="A27" s="84" t="s">
        <v>303</v>
      </c>
      <c r="B27" s="173">
        <v>0</v>
      </c>
      <c r="C27" s="186"/>
      <c r="D27" s="186">
        <f t="shared" si="2"/>
        <v>0</v>
      </c>
      <c r="E27" s="186"/>
      <c r="F27" s="186"/>
      <c r="G27" s="186">
        <f t="shared" si="3"/>
        <v>0</v>
      </c>
    </row>
    <row r="28" spans="1:7">
      <c r="A28" s="83" t="s">
        <v>304</v>
      </c>
      <c r="B28" s="80">
        <f>SUM(B29:B37)</f>
        <v>0</v>
      </c>
      <c r="C28" s="80">
        <f t="shared" ref="C28:G28" si="4">SUM(C29:C37)</f>
        <v>188920.76</v>
      </c>
      <c r="D28" s="80">
        <f t="shared" si="4"/>
        <v>188920.76</v>
      </c>
      <c r="E28" s="80">
        <f t="shared" si="4"/>
        <v>185927.02000000002</v>
      </c>
      <c r="F28" s="80">
        <f t="shared" si="4"/>
        <v>185927.02000000002</v>
      </c>
      <c r="G28" s="80">
        <f t="shared" si="4"/>
        <v>2993.74</v>
      </c>
    </row>
    <row r="29" spans="1:7">
      <c r="A29" s="84" t="s">
        <v>305</v>
      </c>
      <c r="B29" s="175">
        <v>0</v>
      </c>
      <c r="C29" s="175">
        <v>0</v>
      </c>
      <c r="D29" s="179">
        <v>0</v>
      </c>
      <c r="E29" s="175">
        <v>0</v>
      </c>
      <c r="F29" s="175">
        <v>0</v>
      </c>
      <c r="G29" s="174">
        <v>0</v>
      </c>
    </row>
    <row r="30" spans="1:7">
      <c r="A30" s="84" t="s">
        <v>306</v>
      </c>
      <c r="B30" s="175">
        <v>0</v>
      </c>
      <c r="C30" s="175">
        <v>0</v>
      </c>
      <c r="D30" s="179">
        <v>0</v>
      </c>
      <c r="E30" s="175">
        <v>0</v>
      </c>
      <c r="F30" s="175">
        <v>0</v>
      </c>
      <c r="G30" s="174">
        <v>0</v>
      </c>
    </row>
    <row r="31" spans="1:7">
      <c r="A31" s="84" t="s">
        <v>307</v>
      </c>
      <c r="B31" s="175">
        <v>0</v>
      </c>
      <c r="C31" s="175">
        <v>135556</v>
      </c>
      <c r="D31" s="179">
        <v>135556</v>
      </c>
      <c r="E31" s="175">
        <v>135556</v>
      </c>
      <c r="F31" s="179">
        <v>135556</v>
      </c>
      <c r="G31" s="174">
        <v>0</v>
      </c>
    </row>
    <row r="32" spans="1:7">
      <c r="A32" s="84" t="s">
        <v>308</v>
      </c>
      <c r="B32" s="175">
        <v>0</v>
      </c>
      <c r="C32" s="175">
        <v>250.26</v>
      </c>
      <c r="D32" s="179">
        <v>250.26</v>
      </c>
      <c r="E32" s="175">
        <v>250.26</v>
      </c>
      <c r="F32" s="179">
        <v>250.26</v>
      </c>
      <c r="G32" s="174">
        <v>0</v>
      </c>
    </row>
    <row r="33" spans="1:7">
      <c r="A33" s="84" t="s">
        <v>309</v>
      </c>
      <c r="B33" s="175">
        <v>0</v>
      </c>
      <c r="C33" s="175">
        <v>27000</v>
      </c>
      <c r="D33" s="179">
        <v>27000</v>
      </c>
      <c r="E33" s="175">
        <v>27000</v>
      </c>
      <c r="F33" s="179">
        <v>27000</v>
      </c>
      <c r="G33" s="174">
        <v>0</v>
      </c>
    </row>
    <row r="34" spans="1:7">
      <c r="A34" s="84" t="s">
        <v>310</v>
      </c>
      <c r="B34" s="175">
        <v>0</v>
      </c>
      <c r="C34" s="175">
        <v>0</v>
      </c>
      <c r="D34" s="179">
        <v>0</v>
      </c>
      <c r="E34" s="175">
        <v>0</v>
      </c>
      <c r="F34" s="179">
        <v>0</v>
      </c>
      <c r="G34" s="174">
        <v>0</v>
      </c>
    </row>
    <row r="35" spans="1:7">
      <c r="A35" s="84" t="s">
        <v>311</v>
      </c>
      <c r="B35" s="175">
        <v>0</v>
      </c>
      <c r="C35" s="175">
        <v>0</v>
      </c>
      <c r="D35" s="179">
        <v>0</v>
      </c>
      <c r="E35" s="175">
        <v>0</v>
      </c>
      <c r="F35" s="179">
        <v>0</v>
      </c>
      <c r="G35" s="174">
        <v>0</v>
      </c>
    </row>
    <row r="36" spans="1:7">
      <c r="A36" s="84" t="s">
        <v>312</v>
      </c>
      <c r="B36" s="175">
        <v>0</v>
      </c>
      <c r="C36" s="175">
        <v>11204</v>
      </c>
      <c r="D36" s="179">
        <v>11204</v>
      </c>
      <c r="E36" s="175">
        <v>11204</v>
      </c>
      <c r="F36" s="179">
        <v>11204</v>
      </c>
      <c r="G36" s="174">
        <v>0</v>
      </c>
    </row>
    <row r="37" spans="1:7">
      <c r="A37" s="84" t="s">
        <v>313</v>
      </c>
      <c r="B37" s="175">
        <v>0</v>
      </c>
      <c r="C37" s="175">
        <v>14910.5</v>
      </c>
      <c r="D37" s="179">
        <v>14910.5</v>
      </c>
      <c r="E37" s="175">
        <v>11916.76</v>
      </c>
      <c r="F37" s="179">
        <v>11916.76</v>
      </c>
      <c r="G37" s="174">
        <v>2993.74</v>
      </c>
    </row>
    <row r="38" spans="1:7">
      <c r="A38" s="83" t="s">
        <v>314</v>
      </c>
      <c r="B38" s="80">
        <f>SUM(B39:B47)</f>
        <v>0</v>
      </c>
      <c r="C38" s="80">
        <f t="shared" ref="C38:G38" si="5">SUM(C39:C47)</f>
        <v>4240</v>
      </c>
      <c r="D38" s="80">
        <f t="shared" si="5"/>
        <v>4240</v>
      </c>
      <c r="E38" s="80">
        <f t="shared" si="5"/>
        <v>2240</v>
      </c>
      <c r="F38" s="80">
        <f t="shared" si="5"/>
        <v>2240</v>
      </c>
      <c r="G38" s="80">
        <f t="shared" si="5"/>
        <v>2000</v>
      </c>
    </row>
    <row r="39" spans="1:7">
      <c r="A39" s="84" t="s">
        <v>315</v>
      </c>
      <c r="B39" s="162">
        <v>0</v>
      </c>
      <c r="C39" s="162"/>
      <c r="D39" s="162"/>
      <c r="E39" s="162"/>
      <c r="F39" s="162"/>
      <c r="G39" s="162">
        <v>0</v>
      </c>
    </row>
    <row r="40" spans="1:7">
      <c r="A40" s="84" t="s">
        <v>316</v>
      </c>
      <c r="B40" s="162">
        <v>0</v>
      </c>
      <c r="C40" s="162"/>
      <c r="D40" s="162"/>
      <c r="E40" s="162"/>
      <c r="F40" s="162"/>
      <c r="G40" s="162">
        <v>0</v>
      </c>
    </row>
    <row r="41" spans="1:7">
      <c r="A41" s="84" t="s">
        <v>317</v>
      </c>
      <c r="B41" s="162">
        <v>0</v>
      </c>
      <c r="C41" s="162"/>
      <c r="D41" s="162"/>
      <c r="E41" s="162"/>
      <c r="F41" s="162"/>
      <c r="G41" s="162">
        <v>0</v>
      </c>
    </row>
    <row r="42" spans="1:7">
      <c r="A42" s="84" t="s">
        <v>318</v>
      </c>
      <c r="B42" s="177">
        <v>0</v>
      </c>
      <c r="C42" s="177">
        <v>4240</v>
      </c>
      <c r="D42" s="179">
        <v>4240</v>
      </c>
      <c r="E42" s="177">
        <v>2240</v>
      </c>
      <c r="F42" s="179">
        <v>2240</v>
      </c>
      <c r="G42" s="176">
        <v>2000</v>
      </c>
    </row>
    <row r="43" spans="1:7">
      <c r="A43" s="84" t="s">
        <v>319</v>
      </c>
      <c r="B43" s="162">
        <v>0</v>
      </c>
      <c r="C43" s="162"/>
      <c r="D43" s="162"/>
      <c r="E43" s="162"/>
      <c r="F43" s="162"/>
      <c r="G43" s="162">
        <v>0</v>
      </c>
    </row>
    <row r="44" spans="1:7">
      <c r="A44" s="84" t="s">
        <v>320</v>
      </c>
      <c r="B44" s="162">
        <v>0</v>
      </c>
      <c r="C44" s="162"/>
      <c r="D44" s="162"/>
      <c r="E44" s="162"/>
      <c r="F44" s="162"/>
      <c r="G44" s="162">
        <v>0</v>
      </c>
    </row>
    <row r="45" spans="1:7">
      <c r="A45" s="84" t="s">
        <v>321</v>
      </c>
      <c r="B45" s="162">
        <v>0</v>
      </c>
      <c r="C45" s="162"/>
      <c r="D45" s="162"/>
      <c r="E45" s="162"/>
      <c r="F45" s="162"/>
      <c r="G45" s="162">
        <v>0</v>
      </c>
    </row>
    <row r="46" spans="1:7">
      <c r="A46" s="84" t="s">
        <v>322</v>
      </c>
      <c r="B46" s="162">
        <v>0</v>
      </c>
      <c r="C46" s="162"/>
      <c r="D46" s="162"/>
      <c r="E46" s="162"/>
      <c r="F46" s="162"/>
      <c r="G46" s="162">
        <v>0</v>
      </c>
    </row>
    <row r="47" spans="1:7">
      <c r="A47" s="84" t="s">
        <v>323</v>
      </c>
      <c r="B47" s="162">
        <v>0</v>
      </c>
      <c r="C47" s="162"/>
      <c r="D47" s="162"/>
      <c r="E47" s="162"/>
      <c r="F47" s="162"/>
      <c r="G47" s="162">
        <v>0</v>
      </c>
    </row>
    <row r="48" spans="1:7">
      <c r="A48" s="83" t="s">
        <v>324</v>
      </c>
      <c r="B48" s="80">
        <f>SUM(B49:B57)</f>
        <v>0</v>
      </c>
      <c r="C48" s="80">
        <f t="shared" ref="C48:G48" si="6">SUM(C49:C57)</f>
        <v>20300</v>
      </c>
      <c r="D48" s="80">
        <f t="shared" si="6"/>
        <v>20300</v>
      </c>
      <c r="E48" s="80">
        <f t="shared" si="6"/>
        <v>13500</v>
      </c>
      <c r="F48" s="80">
        <f t="shared" si="6"/>
        <v>13500</v>
      </c>
      <c r="G48" s="80">
        <f t="shared" si="6"/>
        <v>6800</v>
      </c>
    </row>
    <row r="49" spans="1:7">
      <c r="A49" s="84" t="s">
        <v>325</v>
      </c>
      <c r="B49" s="179">
        <v>0</v>
      </c>
      <c r="C49" s="179">
        <v>3500</v>
      </c>
      <c r="D49" s="178">
        <v>3500</v>
      </c>
      <c r="E49" s="179">
        <v>3500</v>
      </c>
      <c r="F49" s="179">
        <v>3500</v>
      </c>
      <c r="G49" s="178">
        <v>0</v>
      </c>
    </row>
    <row r="50" spans="1:7">
      <c r="A50" s="84" t="s">
        <v>326</v>
      </c>
      <c r="B50" s="179">
        <v>0</v>
      </c>
      <c r="C50" s="179">
        <v>0</v>
      </c>
      <c r="D50" s="179">
        <v>0</v>
      </c>
      <c r="E50" s="179">
        <v>0</v>
      </c>
      <c r="F50" s="179">
        <v>0</v>
      </c>
      <c r="G50" s="178">
        <v>0</v>
      </c>
    </row>
    <row r="51" spans="1:7">
      <c r="A51" s="84" t="s">
        <v>327</v>
      </c>
      <c r="B51" s="178">
        <v>0</v>
      </c>
      <c r="C51" s="179">
        <v>0</v>
      </c>
      <c r="D51" s="179">
        <v>0</v>
      </c>
      <c r="E51" s="178"/>
      <c r="F51" s="178"/>
      <c r="G51" s="178">
        <v>0</v>
      </c>
    </row>
    <row r="52" spans="1:7">
      <c r="A52" s="84" t="s">
        <v>328</v>
      </c>
      <c r="B52" s="179">
        <v>0</v>
      </c>
      <c r="C52" s="179">
        <v>0</v>
      </c>
      <c r="D52" s="179">
        <v>0</v>
      </c>
      <c r="E52" s="179">
        <v>0</v>
      </c>
      <c r="F52" s="179">
        <v>0</v>
      </c>
      <c r="G52" s="178">
        <v>0</v>
      </c>
    </row>
    <row r="53" spans="1:7">
      <c r="A53" s="84" t="s">
        <v>329</v>
      </c>
      <c r="B53" s="178">
        <v>0</v>
      </c>
      <c r="C53" s="179">
        <v>0</v>
      </c>
      <c r="D53" s="179">
        <v>0</v>
      </c>
      <c r="E53" s="178"/>
      <c r="F53" s="178"/>
      <c r="G53" s="178">
        <v>0</v>
      </c>
    </row>
    <row r="54" spans="1:7">
      <c r="A54" s="84" t="s">
        <v>330</v>
      </c>
      <c r="B54" s="179">
        <v>0</v>
      </c>
      <c r="C54" s="179">
        <v>16800</v>
      </c>
      <c r="D54" s="179">
        <v>16800</v>
      </c>
      <c r="E54" s="179">
        <v>10000</v>
      </c>
      <c r="F54" s="179">
        <v>10000</v>
      </c>
      <c r="G54" s="178">
        <v>6800</v>
      </c>
    </row>
    <row r="55" spans="1:7">
      <c r="A55" s="84" t="s">
        <v>331</v>
      </c>
      <c r="B55" s="178"/>
      <c r="C55" s="179">
        <v>0</v>
      </c>
      <c r="D55" s="179">
        <v>0</v>
      </c>
      <c r="E55" s="178"/>
      <c r="F55" s="178"/>
      <c r="G55" s="178">
        <v>0</v>
      </c>
    </row>
    <row r="56" spans="1:7">
      <c r="A56" s="84" t="s">
        <v>332</v>
      </c>
      <c r="B56" s="178"/>
      <c r="C56" s="179">
        <v>0</v>
      </c>
      <c r="D56" s="179">
        <v>0</v>
      </c>
      <c r="E56" s="178"/>
      <c r="F56" s="178"/>
      <c r="G56" s="178">
        <v>0</v>
      </c>
    </row>
    <row r="57" spans="1:7">
      <c r="A57" s="84" t="s">
        <v>333</v>
      </c>
      <c r="B57" s="179">
        <v>0</v>
      </c>
      <c r="C57" s="179">
        <v>0</v>
      </c>
      <c r="D57" s="179">
        <v>0</v>
      </c>
      <c r="E57" s="179">
        <v>0</v>
      </c>
      <c r="F57" s="179">
        <v>0</v>
      </c>
      <c r="G57" s="178">
        <v>0</v>
      </c>
    </row>
    <row r="58" spans="1:7">
      <c r="A58" s="83" t="s">
        <v>334</v>
      </c>
      <c r="B58" s="80">
        <f>SUM(B59:B61)</f>
        <v>0</v>
      </c>
      <c r="C58" s="80">
        <f t="shared" ref="C58:G58" si="7">SUM(C59:C61)</f>
        <v>0</v>
      </c>
      <c r="D58" s="80">
        <f t="shared" si="7"/>
        <v>0</v>
      </c>
      <c r="E58" s="80">
        <f t="shared" si="7"/>
        <v>0</v>
      </c>
      <c r="F58" s="80">
        <f t="shared" si="7"/>
        <v>0</v>
      </c>
      <c r="G58" s="80">
        <f t="shared" si="7"/>
        <v>0</v>
      </c>
    </row>
    <row r="59" spans="1:7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8">SUM(C63:C67,C69:C70)</f>
        <v>0</v>
      </c>
      <c r="D62" s="80">
        <f t="shared" si="8"/>
        <v>0</v>
      </c>
      <c r="E62" s="80">
        <f t="shared" si="8"/>
        <v>0</v>
      </c>
      <c r="F62" s="80">
        <f t="shared" si="8"/>
        <v>0</v>
      </c>
      <c r="G62" s="80">
        <f t="shared" si="8"/>
        <v>0</v>
      </c>
    </row>
    <row r="63" spans="1:7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>
      <c r="A71" s="83" t="s">
        <v>347</v>
      </c>
      <c r="B71" s="80">
        <f>SUM(B72:B74)</f>
        <v>0</v>
      </c>
      <c r="C71" s="80">
        <f t="shared" ref="C71:G71" si="9">SUM(C72:C74)</f>
        <v>0</v>
      </c>
      <c r="D71" s="80">
        <f t="shared" si="9"/>
        <v>0</v>
      </c>
      <c r="E71" s="80">
        <f t="shared" si="9"/>
        <v>0</v>
      </c>
      <c r="F71" s="80">
        <f t="shared" si="9"/>
        <v>0</v>
      </c>
      <c r="G71" s="80">
        <f t="shared" si="9"/>
        <v>0</v>
      </c>
    </row>
    <row r="72" spans="1:7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>
      <c r="A75" s="83" t="s">
        <v>351</v>
      </c>
      <c r="B75" s="80">
        <f>SUM(B76:B82)</f>
        <v>0</v>
      </c>
      <c r="C75" s="80">
        <f t="shared" ref="C75:G75" si="10">SUM(C76:C82)</f>
        <v>0</v>
      </c>
      <c r="D75" s="80">
        <f t="shared" si="10"/>
        <v>0</v>
      </c>
      <c r="E75" s="80">
        <f t="shared" si="10"/>
        <v>0</v>
      </c>
      <c r="F75" s="80">
        <f t="shared" si="10"/>
        <v>0</v>
      </c>
      <c r="G75" s="80">
        <f t="shared" si="10"/>
        <v>0</v>
      </c>
    </row>
    <row r="76" spans="1:7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11">SUM(C85,C93,C103,C113,C123,C133,C137,C146,C150)</f>
        <v>0</v>
      </c>
      <c r="D84" s="79">
        <f t="shared" si="11"/>
        <v>0</v>
      </c>
      <c r="E84" s="79">
        <f t="shared" si="11"/>
        <v>0</v>
      </c>
      <c r="F84" s="79">
        <f t="shared" si="11"/>
        <v>0</v>
      </c>
      <c r="G84" s="79">
        <f t="shared" si="11"/>
        <v>0</v>
      </c>
    </row>
    <row r="85" spans="1:7">
      <c r="A85" s="83" t="s">
        <v>286</v>
      </c>
      <c r="B85" s="80">
        <f>SUM(B86:B92)</f>
        <v>0</v>
      </c>
      <c r="C85" s="80">
        <f t="shared" ref="C85" si="12">SUM(C86:C92)</f>
        <v>0</v>
      </c>
      <c r="D85" s="80">
        <f t="shared" ref="D85:G85" si="13">SUM(D86:D92)</f>
        <v>0</v>
      </c>
      <c r="E85" s="80">
        <f t="shared" si="13"/>
        <v>0</v>
      </c>
      <c r="F85" s="80">
        <f t="shared" si="13"/>
        <v>0</v>
      </c>
      <c r="G85" s="80">
        <f t="shared" si="13"/>
        <v>0</v>
      </c>
    </row>
    <row r="86" spans="1:7">
      <c r="A86" s="84" t="s">
        <v>287</v>
      </c>
      <c r="B86" s="80">
        <f t="shared" ref="B86:B92" si="14">SUM(B87:B93)</f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>
      <c r="A87" s="84" t="s">
        <v>288</v>
      </c>
      <c r="B87" s="80">
        <f t="shared" si="14"/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>
      <c r="A88" s="84" t="s">
        <v>289</v>
      </c>
      <c r="B88" s="80">
        <f t="shared" si="14"/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>
      <c r="A89" s="84" t="s">
        <v>290</v>
      </c>
      <c r="B89" s="80">
        <f t="shared" si="14"/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>
      <c r="A90" s="84" t="s">
        <v>291</v>
      </c>
      <c r="B90" s="80">
        <f t="shared" si="14"/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>
      <c r="A91" s="84" t="s">
        <v>292</v>
      </c>
      <c r="B91" s="80">
        <f t="shared" si="14"/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>
      <c r="A92" s="84" t="s">
        <v>293</v>
      </c>
      <c r="B92" s="80">
        <f t="shared" si="14"/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>
      <c r="A93" s="83" t="s">
        <v>294</v>
      </c>
      <c r="B93" s="80">
        <f>SUM(B94:B102)</f>
        <v>0</v>
      </c>
      <c r="C93" s="80">
        <f t="shared" ref="C93" si="15">SUM(C94:C102)</f>
        <v>0</v>
      </c>
      <c r="D93" s="80">
        <v>0</v>
      </c>
      <c r="E93" s="80">
        <v>0</v>
      </c>
      <c r="F93" s="80">
        <v>0</v>
      </c>
      <c r="G93" s="80">
        <v>0</v>
      </c>
    </row>
    <row r="94" spans="1:7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v>0</v>
      </c>
    </row>
    <row r="95" spans="1:7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</row>
    <row r="96" spans="1:7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v>0</v>
      </c>
    </row>
    <row r="98" spans="1:7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</row>
    <row r="99" spans="1:7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</row>
    <row r="100" spans="1:7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</row>
    <row r="101" spans="1:7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7">
      <c r="A103" s="83" t="s">
        <v>304</v>
      </c>
      <c r="B103" s="80">
        <v>0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7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7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7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7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7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7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7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7">
      <c r="A113" s="83" t="s">
        <v>314</v>
      </c>
      <c r="B113" s="80">
        <f t="shared" ref="B113:G113" si="16">SUM(B114:B122)</f>
        <v>0</v>
      </c>
      <c r="C113" s="80">
        <f t="shared" si="16"/>
        <v>0</v>
      </c>
      <c r="D113" s="80">
        <f t="shared" si="16"/>
        <v>0</v>
      </c>
      <c r="E113" s="80">
        <f t="shared" si="16"/>
        <v>0</v>
      </c>
      <c r="F113" s="80">
        <f t="shared" si="16"/>
        <v>0</v>
      </c>
      <c r="G113" s="80">
        <f t="shared" si="16"/>
        <v>0</v>
      </c>
    </row>
    <row r="114" spans="1:7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</row>
    <row r="118" spans="1:7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ref="G122" si="17">D122-E122</f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18">SUM(C124:C132)</f>
        <v>0</v>
      </c>
      <c r="D123" s="80">
        <f t="shared" si="18"/>
        <v>0</v>
      </c>
      <c r="E123" s="80">
        <f t="shared" si="18"/>
        <v>0</v>
      </c>
      <c r="F123" s="80">
        <f t="shared" si="18"/>
        <v>0</v>
      </c>
      <c r="G123" s="80">
        <f t="shared" si="18"/>
        <v>0</v>
      </c>
    </row>
    <row r="124" spans="1:7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v>0</v>
      </c>
    </row>
    <row r="125" spans="1:7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</row>
    <row r="127" spans="1:7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>
      <c r="A133" s="83" t="s">
        <v>334</v>
      </c>
      <c r="B133" s="80">
        <f>SUM(B134:B136)</f>
        <v>0</v>
      </c>
      <c r="C133" s="80">
        <f t="shared" ref="C133" si="19">SUM(C134:C136)</f>
        <v>0</v>
      </c>
      <c r="D133" s="80">
        <f t="shared" ref="D133:G133" si="20">SUM(D134:D136)</f>
        <v>0</v>
      </c>
      <c r="E133" s="80">
        <f t="shared" si="20"/>
        <v>0</v>
      </c>
      <c r="F133" s="80">
        <f t="shared" si="20"/>
        <v>0</v>
      </c>
      <c r="G133" s="80">
        <f t="shared" si="20"/>
        <v>0</v>
      </c>
    </row>
    <row r="134" spans="1:7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ref="G136" si="21">D136-E136</f>
        <v>0</v>
      </c>
    </row>
    <row r="137" spans="1:7">
      <c r="A137" s="83" t="s">
        <v>338</v>
      </c>
      <c r="B137" s="80">
        <f>SUM(B138:B142,B144:B145)</f>
        <v>0</v>
      </c>
      <c r="C137" s="80">
        <v>0</v>
      </c>
      <c r="D137" s="80">
        <f t="shared" ref="D137:G137" si="22">SUM(D138:D142,D144:D145)</f>
        <v>0</v>
      </c>
      <c r="E137" s="80">
        <f t="shared" si="22"/>
        <v>0</v>
      </c>
      <c r="F137" s="80">
        <f t="shared" si="22"/>
        <v>0</v>
      </c>
      <c r="G137" s="80">
        <f t="shared" si="22"/>
        <v>0</v>
      </c>
    </row>
    <row r="138" spans="1:7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23">SUM(C147:C149)</f>
        <v>0</v>
      </c>
      <c r="D146" s="80">
        <f t="shared" si="23"/>
        <v>0</v>
      </c>
      <c r="E146" s="80">
        <f t="shared" si="23"/>
        <v>0</v>
      </c>
      <c r="F146" s="80">
        <f t="shared" si="23"/>
        <v>0</v>
      </c>
      <c r="G146" s="80">
        <f t="shared" si="23"/>
        <v>0</v>
      </c>
    </row>
    <row r="147" spans="1:7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>
      <c r="A150" s="83" t="s">
        <v>351</v>
      </c>
      <c r="B150" s="80">
        <f t="shared" ref="B150:G150" si="24">SUM(B151:B157)</f>
        <v>0</v>
      </c>
      <c r="C150" s="80">
        <f t="shared" si="24"/>
        <v>0</v>
      </c>
      <c r="D150" s="80">
        <f t="shared" si="24"/>
        <v>0</v>
      </c>
      <c r="E150" s="80">
        <f t="shared" si="24"/>
        <v>0</v>
      </c>
      <c r="F150" s="80">
        <f t="shared" si="24"/>
        <v>0</v>
      </c>
      <c r="G150" s="80">
        <f t="shared" si="24"/>
        <v>0</v>
      </c>
    </row>
    <row r="151" spans="1:7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25">D152-E152</f>
        <v>0</v>
      </c>
    </row>
    <row r="153" spans="1:7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25"/>
        <v>0</v>
      </c>
    </row>
    <row r="154" spans="1:7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25"/>
        <v>0</v>
      </c>
    </row>
    <row r="155" spans="1:7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25"/>
        <v>0</v>
      </c>
    </row>
    <row r="156" spans="1:7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25"/>
        <v>0</v>
      </c>
    </row>
    <row r="157" spans="1:7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25"/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0</v>
      </c>
      <c r="C159" s="79">
        <f t="shared" ref="C159:G159" si="26">C9+C84</f>
        <v>284162.32</v>
      </c>
      <c r="D159" s="79">
        <f t="shared" si="26"/>
        <v>284162.32</v>
      </c>
      <c r="E159" s="79">
        <f t="shared" si="26"/>
        <v>262887.58</v>
      </c>
      <c r="F159" s="79">
        <f t="shared" si="26"/>
        <v>262887.58</v>
      </c>
      <c r="G159" s="79">
        <f t="shared" si="26"/>
        <v>21274.739999999998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284162.32</v>
      </c>
      <c r="R2" s="18">
        <f>'Formato 6 a)'!D9</f>
        <v>284162.32</v>
      </c>
      <c r="S2" s="18">
        <f>'Formato 6 a)'!E9</f>
        <v>262887.58</v>
      </c>
      <c r="T2" s="18">
        <f>'Formato 6 a)'!F9</f>
        <v>262887.58</v>
      </c>
      <c r="U2" s="18">
        <f>'Formato 6 a)'!G9</f>
        <v>21274.739999999998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70701.56</v>
      </c>
      <c r="R11" s="18">
        <f>'Formato 6 a)'!D18</f>
        <v>70701.56</v>
      </c>
      <c r="S11" s="18">
        <f>'Formato 6 a)'!E18</f>
        <v>61220.56</v>
      </c>
      <c r="T11" s="18">
        <f>'Formato 6 a)'!F18</f>
        <v>61220.56</v>
      </c>
      <c r="U11" s="18">
        <f>'Formato 6 a)'!G18</f>
        <v>9481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26701.56</v>
      </c>
      <c r="R12" s="18">
        <f>'Formato 6 a)'!D19</f>
        <v>26701.56</v>
      </c>
      <c r="S12" s="18">
        <f>'Formato 6 a)'!E19</f>
        <v>26701.56</v>
      </c>
      <c r="T12" s="18">
        <f>'Formato 6 a)'!F19</f>
        <v>26701.56</v>
      </c>
      <c r="U12" s="18">
        <f>'Formato 6 a)'!G19</f>
        <v>0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38000</v>
      </c>
      <c r="R15" s="18">
        <f>'Formato 6 a)'!D22</f>
        <v>38000</v>
      </c>
      <c r="S15" s="18">
        <f>'Formato 6 a)'!E22</f>
        <v>28519</v>
      </c>
      <c r="T15" s="18">
        <f>'Formato 6 a)'!F22</f>
        <v>28519</v>
      </c>
      <c r="U15" s="18">
        <f>'Formato 6 a)'!G22</f>
        <v>9481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6000</v>
      </c>
      <c r="R18" s="18">
        <f>'Formato 6 a)'!D25</f>
        <v>6000</v>
      </c>
      <c r="S18" s="18">
        <f>'Formato 6 a)'!E25</f>
        <v>6000</v>
      </c>
      <c r="T18" s="18">
        <f>'Formato 6 a)'!F25</f>
        <v>6000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188920.76</v>
      </c>
      <c r="R21" s="18">
        <f>'Formato 6 a)'!D28</f>
        <v>188920.76</v>
      </c>
      <c r="S21" s="18">
        <f>'Formato 6 a)'!E28</f>
        <v>185927.02000000002</v>
      </c>
      <c r="T21" s="18">
        <f>'Formato 6 a)'!F28</f>
        <v>185927.02000000002</v>
      </c>
      <c r="U21" s="18">
        <f>'Formato 6 a)'!G28</f>
        <v>2993.74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135556</v>
      </c>
      <c r="R24" s="18">
        <f>'Formato 6 a)'!D31</f>
        <v>135556</v>
      </c>
      <c r="S24" s="18">
        <f>'Formato 6 a)'!E31</f>
        <v>135556</v>
      </c>
      <c r="T24" s="18">
        <f>'Formato 6 a)'!F31</f>
        <v>135556</v>
      </c>
      <c r="U24" s="18">
        <f>'Formato 6 a)'!G31</f>
        <v>0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250.26</v>
      </c>
      <c r="R25" s="18">
        <f>'Formato 6 a)'!D32</f>
        <v>250.26</v>
      </c>
      <c r="S25" s="18">
        <f>'Formato 6 a)'!E32</f>
        <v>250.26</v>
      </c>
      <c r="T25" s="18">
        <f>'Formato 6 a)'!F32</f>
        <v>250.26</v>
      </c>
      <c r="U25" s="18">
        <f>'Formato 6 a)'!G32</f>
        <v>0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27000</v>
      </c>
      <c r="R26" s="18">
        <f>'Formato 6 a)'!D33</f>
        <v>27000</v>
      </c>
      <c r="S26" s="18">
        <f>'Formato 6 a)'!E33</f>
        <v>27000</v>
      </c>
      <c r="T26" s="18">
        <f>'Formato 6 a)'!F33</f>
        <v>27000</v>
      </c>
      <c r="U26" s="18">
        <f>'Formato 6 a)'!G33</f>
        <v>0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11204</v>
      </c>
      <c r="R29" s="18">
        <f>'Formato 6 a)'!D36</f>
        <v>11204</v>
      </c>
      <c r="S29" s="18">
        <f>'Formato 6 a)'!E36</f>
        <v>11204</v>
      </c>
      <c r="T29" s="18">
        <f>'Formato 6 a)'!F36</f>
        <v>11204</v>
      </c>
      <c r="U29" s="18">
        <f>'Formato 6 a)'!G36</f>
        <v>0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14910.5</v>
      </c>
      <c r="R30" s="18">
        <f>'Formato 6 a)'!D37</f>
        <v>14910.5</v>
      </c>
      <c r="S30" s="18">
        <f>'Formato 6 a)'!E37</f>
        <v>11916.76</v>
      </c>
      <c r="T30" s="18">
        <f>'Formato 6 a)'!F37</f>
        <v>11916.76</v>
      </c>
      <c r="U30" s="18">
        <f>'Formato 6 a)'!G37</f>
        <v>2993.74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4240</v>
      </c>
      <c r="R31" s="18">
        <f>'Formato 6 a)'!D38</f>
        <v>4240</v>
      </c>
      <c r="S31" s="18">
        <f>'Formato 6 a)'!E38</f>
        <v>2240</v>
      </c>
      <c r="T31" s="18">
        <f>'Formato 6 a)'!F38</f>
        <v>2240</v>
      </c>
      <c r="U31" s="18">
        <f>'Formato 6 a)'!G38</f>
        <v>2000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4240</v>
      </c>
      <c r="R35" s="18">
        <f>'Formato 6 a)'!D42</f>
        <v>4240</v>
      </c>
      <c r="S35" s="18">
        <f>'Formato 6 a)'!E42</f>
        <v>2240</v>
      </c>
      <c r="T35" s="18">
        <f>'Formato 6 a)'!F42</f>
        <v>2240</v>
      </c>
      <c r="U35" s="18">
        <f>'Formato 6 a)'!G42</f>
        <v>2000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20300</v>
      </c>
      <c r="R41" s="18">
        <f>'Formato 6 a)'!D48</f>
        <v>20300</v>
      </c>
      <c r="S41" s="18">
        <f>'Formato 6 a)'!E48</f>
        <v>13500</v>
      </c>
      <c r="T41" s="18">
        <f>'Formato 6 a)'!F48</f>
        <v>13500</v>
      </c>
      <c r="U41" s="18">
        <f>'Formato 6 a)'!G48</f>
        <v>6800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3500</v>
      </c>
      <c r="R42" s="18">
        <f>'Formato 6 a)'!D49</f>
        <v>3500</v>
      </c>
      <c r="S42" s="18">
        <f>'Formato 6 a)'!E49</f>
        <v>3500</v>
      </c>
      <c r="T42" s="18">
        <f>'Formato 6 a)'!F49</f>
        <v>3500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16800</v>
      </c>
      <c r="R47" s="18">
        <f>'Formato 6 a)'!D54</f>
        <v>16800</v>
      </c>
      <c r="S47" s="18">
        <f>'Formato 6 a)'!E54</f>
        <v>10000</v>
      </c>
      <c r="T47" s="18">
        <f>'Formato 6 a)'!F54</f>
        <v>10000</v>
      </c>
      <c r="U47" s="18">
        <f>'Formato 6 a)'!G54</f>
        <v>6800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284162.32</v>
      </c>
      <c r="R150">
        <f>'Formato 6 a)'!D159</f>
        <v>284162.32</v>
      </c>
      <c r="S150">
        <f>'Formato 6 a)'!E159</f>
        <v>262887.58</v>
      </c>
      <c r="T150">
        <f>'Formato 6 a)'!F159</f>
        <v>262887.58</v>
      </c>
      <c r="U150">
        <f>'Formato 6 a)'!G159</f>
        <v>21274.739999999998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zoomScale="75" zoomScaleNormal="75" workbookViewId="0">
      <selection activeCell="G12" sqref="G12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10" t="s">
        <v>3290</v>
      </c>
      <c r="B1" s="210"/>
      <c r="C1" s="210"/>
      <c r="D1" s="210"/>
      <c r="E1" s="210"/>
      <c r="F1" s="210"/>
      <c r="G1" s="210"/>
    </row>
    <row r="2" spans="1:7">
      <c r="A2" s="191" t="str">
        <f>ENTE_PUBLICO_A</f>
        <v>COMISION MUNICIPAL DEL DEPORTE Y ATENCION A LA JUVENTUD PARA EL MUNICIPIO DE URIANGATO GTO, Gobierno del Estado de Guanajuato (a)</v>
      </c>
      <c r="B2" s="192"/>
      <c r="C2" s="192"/>
      <c r="D2" s="192"/>
      <c r="E2" s="192"/>
      <c r="F2" s="192"/>
      <c r="G2" s="193"/>
    </row>
    <row r="3" spans="1:7">
      <c r="A3" s="194" t="s">
        <v>277</v>
      </c>
      <c r="B3" s="195"/>
      <c r="C3" s="195"/>
      <c r="D3" s="195"/>
      <c r="E3" s="195"/>
      <c r="F3" s="195"/>
      <c r="G3" s="196"/>
    </row>
    <row r="4" spans="1:7">
      <c r="A4" s="194" t="s">
        <v>431</v>
      </c>
      <c r="B4" s="195"/>
      <c r="C4" s="195"/>
      <c r="D4" s="195"/>
      <c r="E4" s="195"/>
      <c r="F4" s="195"/>
      <c r="G4" s="196"/>
    </row>
    <row r="5" spans="1:7">
      <c r="A5" s="197" t="str">
        <f>TRIMESTRE</f>
        <v>Del 1 de enero al 31 de diciembre de 2019 (b)</v>
      </c>
      <c r="B5" s="198"/>
      <c r="C5" s="198"/>
      <c r="D5" s="198"/>
      <c r="E5" s="198"/>
      <c r="F5" s="198"/>
      <c r="G5" s="199"/>
    </row>
    <row r="6" spans="1:7">
      <c r="A6" s="200" t="s">
        <v>118</v>
      </c>
      <c r="B6" s="201"/>
      <c r="C6" s="201"/>
      <c r="D6" s="201"/>
      <c r="E6" s="201"/>
      <c r="F6" s="201"/>
      <c r="G6" s="202"/>
    </row>
    <row r="7" spans="1:7">
      <c r="A7" s="206" t="s">
        <v>0</v>
      </c>
      <c r="B7" s="208" t="s">
        <v>279</v>
      </c>
      <c r="C7" s="208"/>
      <c r="D7" s="208"/>
      <c r="E7" s="208"/>
      <c r="F7" s="208"/>
      <c r="G7" s="212" t="s">
        <v>280</v>
      </c>
    </row>
    <row r="8" spans="1:7" ht="30">
      <c r="A8" s="20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11"/>
    </row>
    <row r="9" spans="1:7">
      <c r="A9" s="52" t="s">
        <v>440</v>
      </c>
      <c r="B9" s="59">
        <f>SUM(B10:GASTO_NE_FIN_01)</f>
        <v>0</v>
      </c>
      <c r="C9" s="59">
        <f>SUM(C10:GASTO_NE_FIN_02)</f>
        <v>284162.32</v>
      </c>
      <c r="D9" s="59">
        <f>SUM(D10:GASTO_NE_FIN_03)</f>
        <v>284162.32</v>
      </c>
      <c r="E9" s="59">
        <f>SUM(E10:GASTO_NE_FIN_04)</f>
        <v>262887.58</v>
      </c>
      <c r="F9" s="59">
        <f>SUM(F10:GASTO_NE_FIN_05)</f>
        <v>262887.58</v>
      </c>
      <c r="G9" s="59">
        <f>SUM(G10:GASTO_NE_FIN_06)</f>
        <v>21274.739999999991</v>
      </c>
    </row>
    <row r="10" spans="1:7" s="24" customFormat="1" ht="14.25" customHeight="1">
      <c r="A10" s="163">
        <v>3112</v>
      </c>
      <c r="B10" s="164">
        <v>0</v>
      </c>
      <c r="C10" s="181">
        <v>284162.32</v>
      </c>
      <c r="D10" s="180">
        <v>284162.32</v>
      </c>
      <c r="E10" s="181">
        <v>0</v>
      </c>
      <c r="F10" s="181">
        <v>0</v>
      </c>
      <c r="G10" s="180">
        <v>284162.32</v>
      </c>
    </row>
    <row r="11" spans="1:7" s="24" customFormat="1" ht="14.25" customHeight="1">
      <c r="A11" s="163">
        <v>3112</v>
      </c>
      <c r="B11" s="164">
        <v>0</v>
      </c>
      <c r="C11" s="181">
        <v>0</v>
      </c>
      <c r="D11" s="180">
        <v>0</v>
      </c>
      <c r="E11" s="181">
        <v>262887.58</v>
      </c>
      <c r="F11" s="181">
        <v>262887.58</v>
      </c>
      <c r="G11" s="180">
        <v>-262887.58</v>
      </c>
    </row>
    <row r="12" spans="1:7" s="24" customFormat="1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s="24" customFormat="1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s="24" customFormat="1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s="24" customFormat="1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s="24" customFormat="1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s="24" customFormat="1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s="24" customFormat="1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s="24" customFormat="1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s="24" customFormat="1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s="24" customFormat="1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s="24" customFormat="1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s="24" customFormat="1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s="24" customFormat="1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0</v>
      </c>
      <c r="C29" s="61">
        <f>GASTO_NE_T2+GASTO_E_T2</f>
        <v>284162.32</v>
      </c>
      <c r="D29" s="61">
        <f>GASTO_NE_T3+GASTO_E_T3</f>
        <v>284162.32</v>
      </c>
      <c r="E29" s="61">
        <f>GASTO_NE_T4+GASTO_E_T4</f>
        <v>262887.58</v>
      </c>
      <c r="F29" s="61">
        <f>GASTO_NE_T5+GASTO_E_T5</f>
        <v>262887.58</v>
      </c>
      <c r="G29" s="61">
        <f>GASTO_NE_T6+GASTO_E_T6</f>
        <v>21274.739999999991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284162.32</v>
      </c>
      <c r="R2" s="18">
        <f>GASTO_NE_T3</f>
        <v>284162.32</v>
      </c>
      <c r="S2" s="18">
        <f>GASTO_NE_T4</f>
        <v>262887.58</v>
      </c>
      <c r="T2" s="18">
        <f>GASTO_NE_T5</f>
        <v>262887.58</v>
      </c>
      <c r="U2" s="18">
        <f>GASTO_NE_T6</f>
        <v>21274.739999999991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284162.32</v>
      </c>
      <c r="R4" s="18">
        <f>TOTAL_E_T3</f>
        <v>284162.32</v>
      </c>
      <c r="S4" s="18">
        <f>TOTAL_E_T4</f>
        <v>262887.58</v>
      </c>
      <c r="T4" s="18">
        <f>TOTAL_E_T5</f>
        <v>262887.58</v>
      </c>
      <c r="U4" s="18">
        <f>TOTAL_E_T6</f>
        <v>21274.739999999991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13" zoomScale="90" zoomScaleNormal="90" workbookViewId="0">
      <selection activeCell="G24" sqref="G24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16" t="s">
        <v>3289</v>
      </c>
      <c r="B1" s="217"/>
      <c r="C1" s="217"/>
      <c r="D1" s="217"/>
      <c r="E1" s="217"/>
      <c r="F1" s="217"/>
      <c r="G1" s="217"/>
    </row>
    <row r="2" spans="1:7">
      <c r="A2" s="191" t="str">
        <f>ENTE_PUBLICO_A</f>
        <v>COMISION MUNICIPAL DEL DEPORTE Y ATENCION A LA JUVENTUD PARA EL MUNICIPIO DE URIANGATO GTO, Gobierno del Estado de Guanajuato (a)</v>
      </c>
      <c r="B2" s="192"/>
      <c r="C2" s="192"/>
      <c r="D2" s="192"/>
      <c r="E2" s="192"/>
      <c r="F2" s="192"/>
      <c r="G2" s="193"/>
    </row>
    <row r="3" spans="1:7">
      <c r="A3" s="194" t="s">
        <v>396</v>
      </c>
      <c r="B3" s="195"/>
      <c r="C3" s="195"/>
      <c r="D3" s="195"/>
      <c r="E3" s="195"/>
      <c r="F3" s="195"/>
      <c r="G3" s="196"/>
    </row>
    <row r="4" spans="1:7">
      <c r="A4" s="194" t="s">
        <v>397</v>
      </c>
      <c r="B4" s="195"/>
      <c r="C4" s="195"/>
      <c r="D4" s="195"/>
      <c r="E4" s="195"/>
      <c r="F4" s="195"/>
      <c r="G4" s="196"/>
    </row>
    <row r="5" spans="1:7">
      <c r="A5" s="197" t="str">
        <f>TRIMESTRE</f>
        <v>Del 1 de enero al 31 de diciembre de 2019 (b)</v>
      </c>
      <c r="B5" s="198"/>
      <c r="C5" s="198"/>
      <c r="D5" s="198"/>
      <c r="E5" s="198"/>
      <c r="F5" s="198"/>
      <c r="G5" s="199"/>
    </row>
    <row r="6" spans="1:7">
      <c r="A6" s="200" t="s">
        <v>118</v>
      </c>
      <c r="B6" s="201"/>
      <c r="C6" s="201"/>
      <c r="D6" s="201"/>
      <c r="E6" s="201"/>
      <c r="F6" s="201"/>
      <c r="G6" s="202"/>
    </row>
    <row r="7" spans="1:7">
      <c r="A7" s="195" t="s">
        <v>0</v>
      </c>
      <c r="B7" s="200" t="s">
        <v>279</v>
      </c>
      <c r="C7" s="201"/>
      <c r="D7" s="201"/>
      <c r="E7" s="201"/>
      <c r="F7" s="202"/>
      <c r="G7" s="212" t="s">
        <v>3286</v>
      </c>
    </row>
    <row r="8" spans="1:7" ht="30.75" customHeight="1">
      <c r="A8" s="19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11"/>
    </row>
    <row r="9" spans="1:7">
      <c r="A9" s="52" t="s">
        <v>363</v>
      </c>
      <c r="B9" s="70">
        <f>SUM(B10,B19,B27,B37)</f>
        <v>0</v>
      </c>
      <c r="C9" s="70">
        <f t="shared" ref="C9:G9" si="0">SUM(C10,C19,C27,C37)</f>
        <v>284162.32</v>
      </c>
      <c r="D9" s="70">
        <f t="shared" si="0"/>
        <v>284162.32</v>
      </c>
      <c r="E9" s="70">
        <f t="shared" si="0"/>
        <v>262887.58</v>
      </c>
      <c r="F9" s="70">
        <f t="shared" si="0"/>
        <v>262887.58</v>
      </c>
      <c r="G9" s="70">
        <f t="shared" si="0"/>
        <v>21274.74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>
      <c r="A19" s="53" t="s">
        <v>373</v>
      </c>
      <c r="B19" s="71">
        <f>SUM(B20:B26)</f>
        <v>0</v>
      </c>
      <c r="C19" s="71">
        <f t="shared" ref="C19:F19" si="2">SUM(C20:C26)</f>
        <v>284162.32</v>
      </c>
      <c r="D19" s="71">
        <f t="shared" si="2"/>
        <v>284162.32</v>
      </c>
      <c r="E19" s="71">
        <f t="shared" si="2"/>
        <v>262887.58</v>
      </c>
      <c r="F19" s="71">
        <f t="shared" si="2"/>
        <v>262887.58</v>
      </c>
      <c r="G19" s="71">
        <f>SUM(G20:G26)</f>
        <v>21274.74</v>
      </c>
    </row>
    <row r="20" spans="1:7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</row>
    <row r="21" spans="1:7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</row>
    <row r="22" spans="1:7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</row>
    <row r="23" spans="1:7">
      <c r="A23" s="63" t="s">
        <v>377</v>
      </c>
      <c r="B23" s="183">
        <v>0</v>
      </c>
      <c r="C23" s="183">
        <v>284162.32</v>
      </c>
      <c r="D23" s="182">
        <v>284162.32</v>
      </c>
      <c r="E23" s="183">
        <v>262887.58</v>
      </c>
      <c r="F23" s="183">
        <v>262887.58</v>
      </c>
      <c r="G23" s="182">
        <v>21274.74</v>
      </c>
    </row>
    <row r="24" spans="1:7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</row>
    <row r="25" spans="1:7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</row>
    <row r="35" spans="1:7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</row>
    <row r="36" spans="1:7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</row>
    <row r="39" spans="1:7" ht="30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7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>
      <c r="A53" s="53" t="s">
        <v>373</v>
      </c>
      <c r="B53" s="71"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</row>
    <row r="55" spans="1:7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</row>
    <row r="56" spans="1:7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</row>
    <row r="57" spans="1:7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</row>
    <row r="58" spans="1:7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</row>
    <row r="59" spans="1:7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</row>
    <row r="60" spans="1:7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</row>
    <row r="61" spans="1:7">
      <c r="A61" s="53" t="s">
        <v>381</v>
      </c>
      <c r="B61" s="71"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</row>
    <row r="63" spans="1:7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</row>
    <row r="64" spans="1:7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</row>
    <row r="65" spans="1:8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</row>
    <row r="66" spans="1:8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</row>
    <row r="67" spans="1:8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</row>
    <row r="68" spans="1:8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</row>
    <row r="69" spans="1:8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</row>
    <row r="70" spans="1:8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</row>
    <row r="71" spans="1:8">
      <c r="A71" s="64" t="s">
        <v>3299</v>
      </c>
      <c r="B71" s="74"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</row>
    <row r="73" spans="1:8" ht="30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</row>
    <row r="74" spans="1:8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</row>
    <row r="75" spans="1:8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0</v>
      </c>
      <c r="C77" s="73">
        <f t="shared" ref="C77:F77" si="10">C43+C9</f>
        <v>284162.32</v>
      </c>
      <c r="D77" s="73">
        <f t="shared" si="10"/>
        <v>284162.32</v>
      </c>
      <c r="E77" s="73">
        <f t="shared" si="10"/>
        <v>262887.58</v>
      </c>
      <c r="F77" s="73">
        <f t="shared" si="10"/>
        <v>262887.58</v>
      </c>
      <c r="G77" s="73">
        <f>G43+G9</f>
        <v>21274.74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284162.32</v>
      </c>
      <c r="R2" s="18">
        <f>'Formato 6 c)'!D9</f>
        <v>284162.32</v>
      </c>
      <c r="S2" s="18">
        <f>'Formato 6 c)'!E9</f>
        <v>262887.58</v>
      </c>
      <c r="T2" s="18">
        <f>'Formato 6 c)'!F9</f>
        <v>262887.58</v>
      </c>
      <c r="U2" s="18">
        <f>'Formato 6 c)'!G9</f>
        <v>21274.74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284162.32</v>
      </c>
      <c r="R12" s="18">
        <f>'Formato 6 c)'!D19</f>
        <v>284162.32</v>
      </c>
      <c r="S12" s="18">
        <f>'Formato 6 c)'!E19</f>
        <v>262887.58</v>
      </c>
      <c r="T12" s="18">
        <f>'Formato 6 c)'!F19</f>
        <v>262887.58</v>
      </c>
      <c r="U12" s="18">
        <f>'Formato 6 c)'!G19</f>
        <v>21274.74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284162.32</v>
      </c>
      <c r="R16" s="18">
        <f>'Formato 6 c)'!D23</f>
        <v>284162.32</v>
      </c>
      <c r="S16" s="18">
        <f>'Formato 6 c)'!E23</f>
        <v>262887.58</v>
      </c>
      <c r="T16" s="18">
        <f>'Formato 6 c)'!F23</f>
        <v>262887.58</v>
      </c>
      <c r="U16" s="18">
        <f>'Formato 6 c)'!G23</f>
        <v>21274.74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284162.32</v>
      </c>
      <c r="R68" s="18">
        <f>'Formato 6 c)'!D77</f>
        <v>284162.32</v>
      </c>
      <c r="S68" s="18">
        <f>'Formato 6 c)'!E77</f>
        <v>262887.58</v>
      </c>
      <c r="T68" s="18">
        <f>'Formato 6 c)'!F77</f>
        <v>262887.58</v>
      </c>
      <c r="U68" s="18">
        <f>'Formato 6 c)'!G77</f>
        <v>21274.74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DEL DEPORTE Y ATENCION A LA JUVENTUD PARA EL MUNICIPIO DE URIANGATO GTO, Gobierno del Estado de Guanajuato</v>
      </c>
    </row>
    <row r="7" spans="2:3">
      <c r="C7" t="str">
        <f>CONCATENATE(ENTE_PUBLICO," (a)")</f>
        <v>COMISION MUNICIPAL DEL DEPORTE Y ATENCION A LA JUVENTUD PARA EL MUNICIPIO DE URIANGATO GTO,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1168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Uriangato, Gobierno del Estado de Guanajuato</v>
      </c>
    </row>
    <row r="12" spans="2:3">
      <c r="B12" t="s">
        <v>794</v>
      </c>
      <c r="C12" s="24">
        <v>2019</v>
      </c>
    </row>
    <row r="14" spans="2:3">
      <c r="B14" t="s">
        <v>793</v>
      </c>
      <c r="C14" s="24" t="s">
        <v>3304</v>
      </c>
    </row>
    <row r="15" spans="2:3">
      <c r="C15" s="24">
        <v>4</v>
      </c>
    </row>
    <row r="16" spans="2:3">
      <c r="C16" s="24" t="s">
        <v>3305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60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3145</v>
      </c>
      <c r="E32" t="s">
        <v>3146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75" zoomScaleNormal="75" workbookViewId="0">
      <selection activeCell="D20" sqref="D20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10" t="s">
        <v>3287</v>
      </c>
      <c r="B1" s="209"/>
      <c r="C1" s="209"/>
      <c r="D1" s="209"/>
      <c r="E1" s="209"/>
      <c r="F1" s="209"/>
      <c r="G1" s="209"/>
    </row>
    <row r="2" spans="1:7">
      <c r="A2" s="191" t="str">
        <f>ENTE_PUBLICO_A</f>
        <v>COMISION MUNICIPAL DEL DEPORTE Y ATENCION A LA JUVENTUD PARA EL MUNICIPIO DE URIANGATO GTO, Gobierno del Estado de Guanajuato (a)</v>
      </c>
      <c r="B2" s="192"/>
      <c r="C2" s="192"/>
      <c r="D2" s="192"/>
      <c r="E2" s="192"/>
      <c r="F2" s="192"/>
      <c r="G2" s="193"/>
    </row>
    <row r="3" spans="1:7">
      <c r="A3" s="197" t="s">
        <v>277</v>
      </c>
      <c r="B3" s="198"/>
      <c r="C3" s="198"/>
      <c r="D3" s="198"/>
      <c r="E3" s="198"/>
      <c r="F3" s="198"/>
      <c r="G3" s="199"/>
    </row>
    <row r="4" spans="1:7">
      <c r="A4" s="197" t="s">
        <v>399</v>
      </c>
      <c r="B4" s="198"/>
      <c r="C4" s="198"/>
      <c r="D4" s="198"/>
      <c r="E4" s="198"/>
      <c r="F4" s="198"/>
      <c r="G4" s="199"/>
    </row>
    <row r="5" spans="1:7">
      <c r="A5" s="197" t="str">
        <f>TRIMESTRE</f>
        <v>Del 1 de enero al 31 de diciembre de 2019 (b)</v>
      </c>
      <c r="B5" s="198"/>
      <c r="C5" s="198"/>
      <c r="D5" s="198"/>
      <c r="E5" s="198"/>
      <c r="F5" s="198"/>
      <c r="G5" s="199"/>
    </row>
    <row r="6" spans="1:7">
      <c r="A6" s="200" t="s">
        <v>118</v>
      </c>
      <c r="B6" s="201"/>
      <c r="C6" s="201"/>
      <c r="D6" s="201"/>
      <c r="E6" s="201"/>
      <c r="F6" s="201"/>
      <c r="G6" s="202"/>
    </row>
    <row r="7" spans="1:7">
      <c r="A7" s="206" t="s">
        <v>361</v>
      </c>
      <c r="B7" s="211" t="s">
        <v>279</v>
      </c>
      <c r="C7" s="211"/>
      <c r="D7" s="211"/>
      <c r="E7" s="211"/>
      <c r="F7" s="211"/>
      <c r="G7" s="211" t="s">
        <v>280</v>
      </c>
    </row>
    <row r="8" spans="1:7" ht="29.25" customHeight="1">
      <c r="A8" s="20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18"/>
    </row>
    <row r="9" spans="1:7">
      <c r="A9" s="52" t="s">
        <v>400</v>
      </c>
      <c r="B9" s="158">
        <f>SUM(B10,B11,B12,B15,B16,B19)</f>
        <v>0</v>
      </c>
      <c r="C9" s="66">
        <f t="shared" ref="C9" si="0">SUM(C10,C11,C12,C15,C16,C19)</f>
        <v>0</v>
      </c>
      <c r="D9" s="158">
        <f>SUM(D10,D11,D12,D15,D16,D19)</f>
        <v>0</v>
      </c>
      <c r="E9" s="158">
        <f>SUM(E10,E11,E12,E15,E16,E19)</f>
        <v>0</v>
      </c>
      <c r="F9" s="158">
        <f>SUM(F10,F11,F12,F15,F16,F19)</f>
        <v>0</v>
      </c>
      <c r="G9" s="158">
        <f>SUM(G10,G11,G12,G15,G16,G19)</f>
        <v>0</v>
      </c>
    </row>
    <row r="10" spans="1:7" ht="14.25" customHeight="1">
      <c r="A10" s="53" t="s">
        <v>401</v>
      </c>
      <c r="B10" s="185">
        <v>0</v>
      </c>
      <c r="C10" s="185">
        <v>0</v>
      </c>
      <c r="D10" s="184">
        <v>0</v>
      </c>
      <c r="E10" s="185">
        <v>0</v>
      </c>
      <c r="F10" s="185">
        <v>0</v>
      </c>
      <c r="G10" s="184">
        <v>0</v>
      </c>
    </row>
    <row r="11" spans="1:7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>
      <c r="A12" s="53" t="s">
        <v>403</v>
      </c>
      <c r="B12" s="67">
        <f>B13+B14</f>
        <v>0</v>
      </c>
      <c r="C12" s="67">
        <f t="shared" ref="C12:G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</row>
    <row r="23" spans="1:7" s="24" customFormat="1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</row>
    <row r="26" spans="1:7" s="24" customFormat="1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 s="24" customFormat="1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s="24" customFormat="1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s="24" customFormat="1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157">
        <f t="shared" ref="B33:G33" si="6">B21+B9</f>
        <v>0</v>
      </c>
      <c r="C33" s="66">
        <f t="shared" si="6"/>
        <v>0</v>
      </c>
      <c r="D33" s="157">
        <f t="shared" si="6"/>
        <v>0</v>
      </c>
      <c r="E33" s="157">
        <f t="shared" si="6"/>
        <v>0</v>
      </c>
      <c r="F33" s="157">
        <f t="shared" si="6"/>
        <v>0</v>
      </c>
      <c r="G33" s="157">
        <f t="shared" si="6"/>
        <v>0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1" sqref="B31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09" t="s">
        <v>413</v>
      </c>
      <c r="B1" s="209"/>
      <c r="C1" s="209"/>
      <c r="D1" s="209"/>
      <c r="E1" s="209"/>
      <c r="F1" s="209"/>
      <c r="G1" s="209"/>
    </row>
    <row r="2" spans="1:7">
      <c r="A2" s="191" t="str">
        <f>ENTIDAD</f>
        <v>Municipio de Uriangato, Gobierno del Estado de Guanajuato</v>
      </c>
      <c r="B2" s="192"/>
      <c r="C2" s="192"/>
      <c r="D2" s="192"/>
      <c r="E2" s="192"/>
      <c r="F2" s="192"/>
      <c r="G2" s="193"/>
    </row>
    <row r="3" spans="1:7">
      <c r="A3" s="194" t="s">
        <v>414</v>
      </c>
      <c r="B3" s="195"/>
      <c r="C3" s="195"/>
      <c r="D3" s="195"/>
      <c r="E3" s="195"/>
      <c r="F3" s="195"/>
      <c r="G3" s="196"/>
    </row>
    <row r="4" spans="1:7">
      <c r="A4" s="194" t="s">
        <v>118</v>
      </c>
      <c r="B4" s="195"/>
      <c r="C4" s="195"/>
      <c r="D4" s="195"/>
      <c r="E4" s="195"/>
      <c r="F4" s="195"/>
      <c r="G4" s="196"/>
    </row>
    <row r="5" spans="1:7">
      <c r="A5" s="194" t="s">
        <v>415</v>
      </c>
      <c r="B5" s="195"/>
      <c r="C5" s="195"/>
      <c r="D5" s="195"/>
      <c r="E5" s="195"/>
      <c r="F5" s="195"/>
      <c r="G5" s="196"/>
    </row>
    <row r="6" spans="1:7">
      <c r="A6" s="206" t="s">
        <v>3288</v>
      </c>
      <c r="B6" s="51">
        <f>ANIO1P</f>
        <v>2020</v>
      </c>
      <c r="C6" s="219" t="str">
        <f>ANIO2P</f>
        <v>2021 (d)</v>
      </c>
      <c r="D6" s="219" t="str">
        <f>ANIO3P</f>
        <v>2022 (d)</v>
      </c>
      <c r="E6" s="219" t="str">
        <f>ANIO4P</f>
        <v>2023 (d)</v>
      </c>
      <c r="F6" s="219" t="str">
        <f>ANIO5P</f>
        <v>2024 (d)</v>
      </c>
      <c r="G6" s="219" t="str">
        <f>ANIO6P</f>
        <v>2025 (d)</v>
      </c>
    </row>
    <row r="7" spans="1:7" ht="48" customHeight="1">
      <c r="A7" s="207"/>
      <c r="B7" s="88" t="s">
        <v>3291</v>
      </c>
      <c r="C7" s="220"/>
      <c r="D7" s="220"/>
      <c r="E7" s="220"/>
      <c r="F7" s="220"/>
      <c r="G7" s="220"/>
    </row>
    <row r="8" spans="1:7">
      <c r="A8" s="52" t="s">
        <v>421</v>
      </c>
      <c r="B8" s="59">
        <f>SUM(B9:B20)</f>
        <v>4922211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53" t="s">
        <v>240</v>
      </c>
      <c r="B18" s="60">
        <v>4922211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808100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>
      <c r="A30" s="53" t="s">
        <v>269</v>
      </c>
      <c r="B30" s="60">
        <v>808100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5730311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4922211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4922211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808100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808100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5730311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09" t="s">
        <v>451</v>
      </c>
      <c r="B1" s="209"/>
      <c r="C1" s="209"/>
      <c r="D1" s="209"/>
      <c r="E1" s="209"/>
      <c r="F1" s="209"/>
      <c r="G1" s="209"/>
    </row>
    <row r="2" spans="1:7" customFormat="1">
      <c r="A2" s="191" t="str">
        <f>ENTIDAD</f>
        <v>Municipio de Uriangato, Gobierno del Estado de Guanajuato</v>
      </c>
      <c r="B2" s="192"/>
      <c r="C2" s="192"/>
      <c r="D2" s="192"/>
      <c r="E2" s="192"/>
      <c r="F2" s="192"/>
      <c r="G2" s="193"/>
    </row>
    <row r="3" spans="1:7" customFormat="1">
      <c r="A3" s="194" t="s">
        <v>452</v>
      </c>
      <c r="B3" s="195"/>
      <c r="C3" s="195"/>
      <c r="D3" s="195"/>
      <c r="E3" s="195"/>
      <c r="F3" s="195"/>
      <c r="G3" s="196"/>
    </row>
    <row r="4" spans="1:7" customFormat="1">
      <c r="A4" s="194" t="s">
        <v>118</v>
      </c>
      <c r="B4" s="195"/>
      <c r="C4" s="195"/>
      <c r="D4" s="195"/>
      <c r="E4" s="195"/>
      <c r="F4" s="195"/>
      <c r="G4" s="196"/>
    </row>
    <row r="5" spans="1:7" customFormat="1">
      <c r="A5" s="194" t="s">
        <v>415</v>
      </c>
      <c r="B5" s="195"/>
      <c r="C5" s="195"/>
      <c r="D5" s="195"/>
      <c r="E5" s="195"/>
      <c r="F5" s="195"/>
      <c r="G5" s="196"/>
    </row>
    <row r="6" spans="1:7" customFormat="1">
      <c r="A6" s="221" t="s">
        <v>3142</v>
      </c>
      <c r="B6" s="51">
        <f>ANIO1P</f>
        <v>2020</v>
      </c>
      <c r="C6" s="219" t="str">
        <f>ANIO2P</f>
        <v>2021 (d)</v>
      </c>
      <c r="D6" s="219" t="str">
        <f>ANIO3P</f>
        <v>2022 (d)</v>
      </c>
      <c r="E6" s="219" t="str">
        <f>ANIO4P</f>
        <v>2023 (d)</v>
      </c>
      <c r="F6" s="219" t="str">
        <f>ANIO5P</f>
        <v>2024 (d)</v>
      </c>
      <c r="G6" s="219" t="str">
        <f>ANIO6P</f>
        <v>2025 (d)</v>
      </c>
    </row>
    <row r="7" spans="1:7" customFormat="1" ht="48" customHeight="1">
      <c r="A7" s="222"/>
      <c r="B7" s="88" t="s">
        <v>3291</v>
      </c>
      <c r="C7" s="220"/>
      <c r="D7" s="220"/>
      <c r="E7" s="220"/>
      <c r="F7" s="220"/>
      <c r="G7" s="220"/>
    </row>
    <row r="8" spans="1:7">
      <c r="A8" s="52" t="s">
        <v>453</v>
      </c>
      <c r="B8" s="59">
        <f>SUM(B9:B17)</f>
        <v>5730311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454</v>
      </c>
      <c r="B9" s="60">
        <v>3409369.68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455</v>
      </c>
      <c r="B10" s="60">
        <v>777000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456</v>
      </c>
      <c r="B11" s="60">
        <v>1426520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457</v>
      </c>
      <c r="B12" s="60">
        <v>83000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3" t="s">
        <v>458</v>
      </c>
      <c r="B13" s="60">
        <v>34421.32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5730311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5730311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3409369.68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777000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1426520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83000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34421.32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5730311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75" zoomScaleNormal="75" workbookViewId="0">
      <selection activeCell="G35" sqref="G35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209" t="s">
        <v>466</v>
      </c>
      <c r="B1" s="209"/>
      <c r="C1" s="209"/>
      <c r="D1" s="209"/>
      <c r="E1" s="209"/>
      <c r="F1" s="209"/>
      <c r="G1" s="209"/>
    </row>
    <row r="2" spans="1:7">
      <c r="A2" s="191" t="str">
        <f>ENTIDAD</f>
        <v>Municipio de Uriangato, Gobierno del Estado de Guanajuato</v>
      </c>
      <c r="B2" s="192"/>
      <c r="C2" s="192"/>
      <c r="D2" s="192"/>
      <c r="E2" s="192"/>
      <c r="F2" s="192"/>
      <c r="G2" s="193"/>
    </row>
    <row r="3" spans="1:7">
      <c r="A3" s="194" t="s">
        <v>467</v>
      </c>
      <c r="B3" s="195"/>
      <c r="C3" s="195"/>
      <c r="D3" s="195"/>
      <c r="E3" s="195"/>
      <c r="F3" s="195"/>
      <c r="G3" s="196"/>
    </row>
    <row r="4" spans="1:7">
      <c r="A4" s="200" t="s">
        <v>118</v>
      </c>
      <c r="B4" s="201"/>
      <c r="C4" s="201"/>
      <c r="D4" s="201"/>
      <c r="E4" s="201"/>
      <c r="F4" s="201"/>
      <c r="G4" s="202"/>
    </row>
    <row r="5" spans="1:7">
      <c r="A5" s="226" t="s">
        <v>3288</v>
      </c>
      <c r="B5" s="224" t="str">
        <f>ANIO5R</f>
        <v>2014 ¹ (c)</v>
      </c>
      <c r="C5" s="224" t="str">
        <f>ANIO4R</f>
        <v>2015 ¹ (c)</v>
      </c>
      <c r="D5" s="224" t="str">
        <f>ANIO3R</f>
        <v>2016 ¹ (c)</v>
      </c>
      <c r="E5" s="224" t="str">
        <f>ANIO2R</f>
        <v>2017 ¹ (c)</v>
      </c>
      <c r="F5" s="224" t="str">
        <f>ANIO1R</f>
        <v>2018 ¹ (c)</v>
      </c>
      <c r="G5" s="51">
        <f>ANIO_INFORME</f>
        <v>2019</v>
      </c>
    </row>
    <row r="6" spans="1:7" ht="32.1" customHeight="1">
      <c r="A6" s="227"/>
      <c r="B6" s="225"/>
      <c r="C6" s="225"/>
      <c r="D6" s="225"/>
      <c r="E6" s="225"/>
      <c r="F6" s="225"/>
      <c r="G6" s="88" t="s">
        <v>3294</v>
      </c>
    </row>
    <row r="7" spans="1:7">
      <c r="A7" s="52" t="s">
        <v>468</v>
      </c>
      <c r="B7" s="59">
        <f>SUM(B8:B19)</f>
        <v>4282244.5199999996</v>
      </c>
      <c r="C7" s="59">
        <f t="shared" ref="C7:F7" si="0">SUM(C8:C19)</f>
        <v>4428627.5199999996</v>
      </c>
      <c r="D7" s="59">
        <f t="shared" si="0"/>
        <v>5058533.03</v>
      </c>
      <c r="E7" s="59">
        <f t="shared" si="0"/>
        <v>5313404.33</v>
      </c>
      <c r="F7" s="59">
        <f t="shared" si="0"/>
        <v>5615258.8100000005</v>
      </c>
      <c r="G7" s="59">
        <f>SUM(G8:G19)</f>
        <v>0</v>
      </c>
    </row>
    <row r="8" spans="1:7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475</v>
      </c>
      <c r="B14" s="60">
        <v>824868.52</v>
      </c>
      <c r="C14" s="60">
        <v>831660.52</v>
      </c>
      <c r="D14" s="60">
        <v>809235.03</v>
      </c>
      <c r="E14" s="60">
        <v>733086.3</v>
      </c>
      <c r="F14" s="60">
        <v>777900.23</v>
      </c>
      <c r="G14" s="60">
        <v>0</v>
      </c>
    </row>
    <row r="15" spans="1:7">
      <c r="A15" s="53" t="s">
        <v>476</v>
      </c>
      <c r="B15" s="60">
        <v>3457376</v>
      </c>
      <c r="C15" s="60">
        <v>3596967</v>
      </c>
      <c r="D15" s="60">
        <v>4249298</v>
      </c>
      <c r="E15" s="60">
        <v>4580318.03</v>
      </c>
      <c r="F15" s="60">
        <v>4365000</v>
      </c>
      <c r="G15" s="60">
        <v>0</v>
      </c>
    </row>
    <row r="16" spans="1:7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33000</v>
      </c>
      <c r="G18" s="60">
        <v>0</v>
      </c>
    </row>
    <row r="19" spans="1:7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439358.58</v>
      </c>
      <c r="G19" s="60">
        <v>0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262887.58</v>
      </c>
    </row>
    <row r="29" spans="1:7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262887.58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4282244.5199999996</v>
      </c>
      <c r="C31" s="61">
        <f t="shared" ref="C31:G31" si="3">C7+C21+C28</f>
        <v>4428627.5199999996</v>
      </c>
      <c r="D31" s="61">
        <f t="shared" si="3"/>
        <v>5058533.03</v>
      </c>
      <c r="E31" s="61">
        <f t="shared" si="3"/>
        <v>5313404.33</v>
      </c>
      <c r="F31" s="61">
        <f t="shared" si="3"/>
        <v>5615258.8100000005</v>
      </c>
      <c r="G31" s="61">
        <f t="shared" si="3"/>
        <v>262887.58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262887.58</v>
      </c>
    </row>
    <row r="35" spans="1:7" ht="30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262887.58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23" t="s">
        <v>3292</v>
      </c>
      <c r="B39" s="223"/>
      <c r="C39" s="223"/>
      <c r="D39" s="223"/>
      <c r="E39" s="223"/>
      <c r="F39" s="223"/>
      <c r="G39" s="223"/>
    </row>
    <row r="40" spans="1:7" ht="15" customHeight="1">
      <c r="A40" s="223" t="s">
        <v>3293</v>
      </c>
      <c r="B40" s="223"/>
      <c r="C40" s="223"/>
      <c r="D40" s="223"/>
      <c r="E40" s="223"/>
      <c r="F40" s="223"/>
      <c r="G40" s="223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4282244.5199999996</v>
      </c>
      <c r="Q2" s="18">
        <f>'Formato 7 c)'!C7</f>
        <v>4428627.5199999996</v>
      </c>
      <c r="R2" s="18">
        <f>'Formato 7 c)'!D7</f>
        <v>5058533.03</v>
      </c>
      <c r="S2" s="18">
        <f>'Formato 7 c)'!E7</f>
        <v>5313404.33</v>
      </c>
      <c r="T2" s="18">
        <f>'Formato 7 c)'!F7</f>
        <v>5615258.8100000005</v>
      </c>
      <c r="U2" s="18">
        <f>'Formato 7 c)'!G7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824868.52</v>
      </c>
      <c r="Q9" s="18">
        <f>'Formato 7 c)'!C14</f>
        <v>831660.52</v>
      </c>
      <c r="R9" s="18">
        <f>'Formato 7 c)'!D14</f>
        <v>809235.03</v>
      </c>
      <c r="S9" s="18">
        <f>'Formato 7 c)'!E14</f>
        <v>733086.3</v>
      </c>
      <c r="T9" s="18">
        <f>'Formato 7 c)'!F14</f>
        <v>777900.23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3457376</v>
      </c>
      <c r="Q10" s="18">
        <f>'Formato 7 c)'!C15</f>
        <v>3596967</v>
      </c>
      <c r="R10" s="18">
        <f>'Formato 7 c)'!D15</f>
        <v>4249298</v>
      </c>
      <c r="S10" s="18">
        <f>'Formato 7 c)'!E15</f>
        <v>4580318.03</v>
      </c>
      <c r="T10" s="18">
        <f>'Formato 7 c)'!F15</f>
        <v>4365000</v>
      </c>
      <c r="U10" s="18">
        <f>'Formato 7 c)'!G15</f>
        <v>0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33000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439358.58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262887.58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262887.58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4282244.5199999996</v>
      </c>
      <c r="Q23" s="18">
        <f>'Formato 7 c)'!C31</f>
        <v>4428627.5199999996</v>
      </c>
      <c r="R23" s="18">
        <f>'Formato 7 c)'!D31</f>
        <v>5058533.03</v>
      </c>
      <c r="S23" s="18">
        <f>'Formato 7 c)'!E31</f>
        <v>5313404.33</v>
      </c>
      <c r="T23" s="18">
        <f>'Formato 7 c)'!F31</f>
        <v>5615258.8100000005</v>
      </c>
      <c r="U23" s="18">
        <f>'Formato 7 c)'!G31</f>
        <v>262887.58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262887.58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262887.58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4" sqref="A4:G4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209" t="s">
        <v>490</v>
      </c>
      <c r="B1" s="209"/>
      <c r="C1" s="209"/>
      <c r="D1" s="209"/>
      <c r="E1" s="209"/>
      <c r="F1" s="209"/>
      <c r="G1" s="209"/>
    </row>
    <row r="2" spans="1:7">
      <c r="A2" s="191" t="str">
        <f>ENTIDAD</f>
        <v>Municipio de Uriangato, Gobierno del Estado de Guanajuato</v>
      </c>
      <c r="B2" s="192"/>
      <c r="C2" s="192"/>
      <c r="D2" s="192"/>
      <c r="E2" s="192"/>
      <c r="F2" s="192"/>
      <c r="G2" s="193"/>
    </row>
    <row r="3" spans="1:7">
      <c r="A3" s="194" t="s">
        <v>491</v>
      </c>
      <c r="B3" s="195"/>
      <c r="C3" s="195"/>
      <c r="D3" s="195"/>
      <c r="E3" s="195"/>
      <c r="F3" s="195"/>
      <c r="G3" s="196"/>
    </row>
    <row r="4" spans="1:7">
      <c r="A4" s="200" t="s">
        <v>118</v>
      </c>
      <c r="B4" s="201"/>
      <c r="C4" s="201"/>
      <c r="D4" s="201"/>
      <c r="E4" s="201"/>
      <c r="F4" s="201"/>
      <c r="G4" s="202"/>
    </row>
    <row r="5" spans="1:7">
      <c r="A5" s="228" t="s">
        <v>3142</v>
      </c>
      <c r="B5" s="224" t="str">
        <f>ANIO5R</f>
        <v>2014 ¹ (c)</v>
      </c>
      <c r="C5" s="224" t="str">
        <f>ANIO4R</f>
        <v>2015 ¹ (c)</v>
      </c>
      <c r="D5" s="224" t="str">
        <f>ANIO3R</f>
        <v>2016 ¹ (c)</v>
      </c>
      <c r="E5" s="224" t="str">
        <f>ANIO2R</f>
        <v>2017 ¹ (c)</v>
      </c>
      <c r="F5" s="224" t="str">
        <f>ANIO1R</f>
        <v>2018 ¹ (c)</v>
      </c>
      <c r="G5" s="51">
        <f>ANIO_INFORME</f>
        <v>2019</v>
      </c>
    </row>
    <row r="6" spans="1:7" ht="32.1" customHeight="1">
      <c r="A6" s="229"/>
      <c r="B6" s="225"/>
      <c r="C6" s="225"/>
      <c r="D6" s="225"/>
      <c r="E6" s="225"/>
      <c r="F6" s="225"/>
      <c r="G6" s="88" t="s">
        <v>3295</v>
      </c>
    </row>
    <row r="7" spans="1:7">
      <c r="A7" s="52" t="s">
        <v>492</v>
      </c>
      <c r="B7" s="59">
        <f>SUM(B8:B16)</f>
        <v>3856822.85</v>
      </c>
      <c r="C7" s="59">
        <f t="shared" ref="C7:G7" si="0">SUM(C8:C16)</f>
        <v>4473902.1399999997</v>
      </c>
      <c r="D7" s="59">
        <f t="shared" si="0"/>
        <v>4706879.05</v>
      </c>
      <c r="E7" s="59">
        <f t="shared" si="0"/>
        <v>5296771.379999999</v>
      </c>
      <c r="F7" s="59">
        <f t="shared" si="0"/>
        <v>5347806.99</v>
      </c>
      <c r="G7" s="59">
        <f t="shared" si="0"/>
        <v>0</v>
      </c>
    </row>
    <row r="8" spans="1:7">
      <c r="A8" s="53" t="s">
        <v>454</v>
      </c>
      <c r="B8" s="60">
        <v>2524165.58</v>
      </c>
      <c r="C8" s="60">
        <v>2934470.96</v>
      </c>
      <c r="D8" s="60">
        <v>2704920.61</v>
      </c>
      <c r="E8" s="60">
        <v>2728115.76</v>
      </c>
      <c r="F8" s="60">
        <v>2964366.7</v>
      </c>
      <c r="G8" s="60">
        <v>0</v>
      </c>
    </row>
    <row r="9" spans="1:7">
      <c r="A9" s="53" t="s">
        <v>455</v>
      </c>
      <c r="B9" s="60">
        <v>568696.17000000004</v>
      </c>
      <c r="C9" s="60">
        <v>599159.65</v>
      </c>
      <c r="D9" s="60">
        <v>602770.38</v>
      </c>
      <c r="E9" s="60">
        <v>878653.6</v>
      </c>
      <c r="F9" s="60">
        <v>877695.85</v>
      </c>
      <c r="G9" s="60">
        <v>0</v>
      </c>
    </row>
    <row r="10" spans="1:7">
      <c r="A10" s="53" t="s">
        <v>456</v>
      </c>
      <c r="B10" s="60">
        <v>678955.91</v>
      </c>
      <c r="C10" s="60">
        <v>652691.27</v>
      </c>
      <c r="D10" s="60">
        <v>1287227.05</v>
      </c>
      <c r="E10" s="60">
        <v>1524740.67</v>
      </c>
      <c r="F10" s="60">
        <v>1294530.43</v>
      </c>
      <c r="G10" s="60">
        <v>0</v>
      </c>
    </row>
    <row r="11" spans="1:7">
      <c r="A11" s="53" t="s">
        <v>457</v>
      </c>
      <c r="B11" s="60">
        <v>85005.19</v>
      </c>
      <c r="C11" s="60">
        <v>117580.26</v>
      </c>
      <c r="D11" s="60">
        <v>111961.01</v>
      </c>
      <c r="E11" s="60">
        <v>165261.35</v>
      </c>
      <c r="F11" s="60">
        <v>126338.8</v>
      </c>
      <c r="G11" s="60">
        <v>0</v>
      </c>
    </row>
    <row r="12" spans="1:7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84875.21</v>
      </c>
      <c r="G12" s="60">
        <v>0</v>
      </c>
    </row>
    <row r="13" spans="1:7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461</v>
      </c>
      <c r="B15" s="60">
        <v>0</v>
      </c>
      <c r="C15" s="60">
        <v>170000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262887.57999999996</v>
      </c>
    </row>
    <row r="19" spans="1:7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61220.56</v>
      </c>
    </row>
    <row r="21" spans="1:7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185927.02</v>
      </c>
    </row>
    <row r="22" spans="1:7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2240</v>
      </c>
    </row>
    <row r="23" spans="1:7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13500</v>
      </c>
    </row>
    <row r="24" spans="1:7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3856822.85</v>
      </c>
      <c r="C29" s="60">
        <f t="shared" ref="C29:G29" si="2">C7+C18</f>
        <v>4473902.1399999997</v>
      </c>
      <c r="D29" s="60">
        <f t="shared" si="2"/>
        <v>4706879.05</v>
      </c>
      <c r="E29" s="60">
        <f t="shared" si="2"/>
        <v>5296771.379999999</v>
      </c>
      <c r="F29" s="60">
        <f t="shared" si="2"/>
        <v>5347806.99</v>
      </c>
      <c r="G29" s="60">
        <f t="shared" si="2"/>
        <v>262887.57999999996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23" t="s">
        <v>3292</v>
      </c>
      <c r="B32" s="223"/>
      <c r="C32" s="223"/>
      <c r="D32" s="223"/>
      <c r="E32" s="223"/>
      <c r="F32" s="223"/>
      <c r="G32" s="223"/>
    </row>
    <row r="33" spans="1:7">
      <c r="A33" s="223" t="s">
        <v>3293</v>
      </c>
      <c r="B33" s="223"/>
      <c r="C33" s="223"/>
      <c r="D33" s="223"/>
      <c r="E33" s="223"/>
      <c r="F33" s="223"/>
      <c r="G33" s="22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3856822.85</v>
      </c>
      <c r="Q2" s="18">
        <f>'Formato 7 d)'!C7</f>
        <v>4473902.1399999997</v>
      </c>
      <c r="R2" s="18">
        <f>'Formato 7 d)'!D7</f>
        <v>4706879.05</v>
      </c>
      <c r="S2" s="18">
        <f>'Formato 7 d)'!E7</f>
        <v>5296771.379999999</v>
      </c>
      <c r="T2" s="18">
        <f>'Formato 7 d)'!F7</f>
        <v>5347806.99</v>
      </c>
      <c r="U2" s="18">
        <f>'Formato 7 d)'!G7</f>
        <v>0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2524165.58</v>
      </c>
      <c r="Q3" s="18">
        <f>'Formato 7 d)'!C8</f>
        <v>2934470.96</v>
      </c>
      <c r="R3" s="18">
        <f>'Formato 7 d)'!D8</f>
        <v>2704920.61</v>
      </c>
      <c r="S3" s="18">
        <f>'Formato 7 d)'!E8</f>
        <v>2728115.76</v>
      </c>
      <c r="T3" s="18">
        <f>'Formato 7 d)'!F8</f>
        <v>2964366.7</v>
      </c>
      <c r="U3" s="18">
        <f>'Formato 7 d)'!G8</f>
        <v>0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568696.17000000004</v>
      </c>
      <c r="Q4" s="18">
        <f>'Formato 7 d)'!C9</f>
        <v>599159.65</v>
      </c>
      <c r="R4" s="18">
        <f>'Formato 7 d)'!D9</f>
        <v>602770.38</v>
      </c>
      <c r="S4" s="18">
        <f>'Formato 7 d)'!E9</f>
        <v>878653.6</v>
      </c>
      <c r="T4" s="18">
        <f>'Formato 7 d)'!F9</f>
        <v>877695.85</v>
      </c>
      <c r="U4" s="18">
        <f>'Formato 7 d)'!G9</f>
        <v>0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678955.91</v>
      </c>
      <c r="Q5" s="18">
        <f>'Formato 7 d)'!C10</f>
        <v>652691.27</v>
      </c>
      <c r="R5" s="18">
        <f>'Formato 7 d)'!D10</f>
        <v>1287227.05</v>
      </c>
      <c r="S5" s="18">
        <f>'Formato 7 d)'!E10</f>
        <v>1524740.67</v>
      </c>
      <c r="T5" s="18">
        <f>'Formato 7 d)'!F10</f>
        <v>1294530.43</v>
      </c>
      <c r="U5" s="18">
        <f>'Formato 7 d)'!G10</f>
        <v>0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85005.19</v>
      </c>
      <c r="Q6" s="18">
        <f>'Formato 7 d)'!C11</f>
        <v>117580.26</v>
      </c>
      <c r="R6" s="18">
        <f>'Formato 7 d)'!D11</f>
        <v>111961.01</v>
      </c>
      <c r="S6" s="18">
        <f>'Formato 7 d)'!E11</f>
        <v>165261.35</v>
      </c>
      <c r="T6" s="18">
        <f>'Formato 7 d)'!F11</f>
        <v>126338.8</v>
      </c>
      <c r="U6" s="18">
        <f>'Formato 7 d)'!G11</f>
        <v>0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84875.21</v>
      </c>
      <c r="U7" s="18">
        <f>'Formato 7 d)'!G12</f>
        <v>0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170000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262887.57999999996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61220.56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185927.02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2240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13500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3856822.85</v>
      </c>
      <c r="Q22" s="18">
        <f>'Formato 7 d)'!C29</f>
        <v>4473902.1399999997</v>
      </c>
      <c r="R22" s="18">
        <f>'Formato 7 d)'!D29</f>
        <v>4706879.05</v>
      </c>
      <c r="S22" s="18">
        <f>'Formato 7 d)'!E29</f>
        <v>5296771.379999999</v>
      </c>
      <c r="T22" s="18">
        <f>'Formato 7 d)'!F29</f>
        <v>5347806.99</v>
      </c>
      <c r="U22" s="18">
        <f>'Formato 7 d)'!G29</f>
        <v>262887.57999999996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17" sqref="C17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203" t="s">
        <v>495</v>
      </c>
      <c r="B1" s="203"/>
      <c r="C1" s="203"/>
      <c r="D1" s="203"/>
      <c r="E1" s="203"/>
      <c r="F1" s="203"/>
      <c r="G1" s="111"/>
    </row>
    <row r="2" spans="1:7">
      <c r="A2" s="191" t="str">
        <f>ENTE_PUBLICO</f>
        <v>COMISION MUNICIPAL DEL DEPORTE Y ATENCION A LA JUVENTUD PARA EL MUNICIPIO DE URIANGATO GTO, Gobierno del Estado de Guanajuato</v>
      </c>
      <c r="B2" s="192"/>
      <c r="C2" s="192"/>
      <c r="D2" s="192"/>
      <c r="E2" s="192"/>
      <c r="F2" s="193"/>
    </row>
    <row r="3" spans="1:7">
      <c r="A3" s="200" t="s">
        <v>496</v>
      </c>
      <c r="B3" s="201"/>
      <c r="C3" s="201"/>
      <c r="D3" s="201"/>
      <c r="E3" s="201"/>
      <c r="F3" s="202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6" t="s">
        <v>502</v>
      </c>
      <c r="B5" s="5"/>
      <c r="C5" s="5"/>
      <c r="D5" s="5"/>
      <c r="E5" s="5"/>
      <c r="F5" s="5"/>
    </row>
    <row r="6" spans="1:7" ht="30">
      <c r="A6" s="137" t="s">
        <v>503</v>
      </c>
      <c r="B6" s="60" t="s">
        <v>3303</v>
      </c>
      <c r="C6" s="60"/>
      <c r="D6" s="60"/>
      <c r="E6" s="60"/>
      <c r="F6" s="60"/>
    </row>
    <row r="7" spans="1:7">
      <c r="A7" s="137" t="s">
        <v>504</v>
      </c>
      <c r="B7" s="60"/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>
      <c r="A10" s="137" t="s">
        <v>506</v>
      </c>
      <c r="B10" s="60"/>
      <c r="C10" s="60"/>
      <c r="D10" s="60"/>
      <c r="E10" s="60"/>
      <c r="F10" s="60" t="s">
        <v>3303</v>
      </c>
    </row>
    <row r="11" spans="1:7">
      <c r="A11" s="139" t="s">
        <v>507</v>
      </c>
      <c r="B11" s="60"/>
      <c r="C11" s="60"/>
      <c r="D11" s="60"/>
      <c r="E11" s="60"/>
      <c r="F11" s="60"/>
    </row>
    <row r="12" spans="1:7">
      <c r="A12" s="139" t="s">
        <v>508</v>
      </c>
      <c r="B12" s="60"/>
      <c r="C12" s="60"/>
      <c r="D12" s="60"/>
      <c r="E12" s="60"/>
      <c r="F12" s="60"/>
    </row>
    <row r="13" spans="1:7">
      <c r="A13" s="139" t="s">
        <v>509</v>
      </c>
      <c r="B13" s="60"/>
      <c r="C13" s="60"/>
      <c r="D13" s="60"/>
      <c r="E13" s="60"/>
      <c r="F13" s="60"/>
    </row>
    <row r="14" spans="1:7">
      <c r="A14" s="137" t="s">
        <v>510</v>
      </c>
      <c r="B14" s="60"/>
      <c r="C14" s="60"/>
      <c r="D14" s="60"/>
      <c r="E14" s="60"/>
      <c r="F14" s="60"/>
    </row>
    <row r="15" spans="1:7">
      <c r="A15" s="139" t="s">
        <v>507</v>
      </c>
      <c r="B15" s="60"/>
      <c r="C15" s="60"/>
      <c r="D15" s="60"/>
      <c r="E15" s="60"/>
      <c r="F15" s="60"/>
    </row>
    <row r="16" spans="1:7">
      <c r="A16" s="139" t="s">
        <v>508</v>
      </c>
      <c r="B16" s="60"/>
      <c r="C16" s="60"/>
      <c r="D16" s="60" t="s">
        <v>3303</v>
      </c>
      <c r="E16" s="60"/>
      <c r="F16" s="60"/>
    </row>
    <row r="17" spans="1:6">
      <c r="A17" s="139" t="s">
        <v>509</v>
      </c>
      <c r="B17" s="60"/>
      <c r="C17" s="60"/>
      <c r="D17" s="60"/>
      <c r="E17" s="60"/>
      <c r="F17" s="60"/>
    </row>
    <row r="18" spans="1:6">
      <c r="A18" s="137" t="s">
        <v>511</v>
      </c>
      <c r="B18" s="145"/>
      <c r="C18" s="60"/>
      <c r="D18" s="60"/>
      <c r="E18" s="60"/>
      <c r="F18" s="60"/>
    </row>
    <row r="19" spans="1:6">
      <c r="A19" s="137" t="s">
        <v>512</v>
      </c>
      <c r="B19" s="60"/>
      <c r="C19" s="60"/>
      <c r="D19" s="60"/>
      <c r="E19" s="60"/>
      <c r="F19" s="60"/>
    </row>
    <row r="20" spans="1:6">
      <c r="A20" s="137" t="s">
        <v>513</v>
      </c>
      <c r="B20" s="146"/>
      <c r="C20" s="146"/>
      <c r="D20" s="146"/>
      <c r="E20" s="146"/>
      <c r="F20" s="146"/>
    </row>
    <row r="21" spans="1:6">
      <c r="A21" s="137" t="s">
        <v>514</v>
      </c>
      <c r="B21" s="146"/>
      <c r="C21" s="146"/>
      <c r="D21" s="146"/>
      <c r="E21" s="146"/>
      <c r="F21" s="146"/>
    </row>
    <row r="22" spans="1:6">
      <c r="A22" s="64" t="s">
        <v>515</v>
      </c>
      <c r="B22" s="146"/>
      <c r="C22" s="146"/>
      <c r="D22" s="146"/>
      <c r="E22" s="146"/>
      <c r="F22" s="146"/>
    </row>
    <row r="23" spans="1:6">
      <c r="A23" s="64" t="s">
        <v>516</v>
      </c>
      <c r="B23" s="146"/>
      <c r="C23" s="146"/>
      <c r="D23" s="146"/>
      <c r="E23" s="146"/>
      <c r="F23" s="146"/>
    </row>
    <row r="24" spans="1:6">
      <c r="A24" s="64" t="s">
        <v>517</v>
      </c>
      <c r="B24" s="147"/>
      <c r="C24" s="60"/>
      <c r="D24" s="60"/>
      <c r="E24" s="60"/>
      <c r="F24" s="60"/>
    </row>
    <row r="25" spans="1:6">
      <c r="A25" s="137" t="s">
        <v>518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519</v>
      </c>
      <c r="B27" s="54"/>
      <c r="C27" s="54"/>
      <c r="D27" s="54"/>
      <c r="E27" s="54"/>
      <c r="F27" s="54"/>
    </row>
    <row r="28" spans="1:6">
      <c r="A28" s="137" t="s">
        <v>520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>
      <c r="A31" s="137" t="s">
        <v>506</v>
      </c>
      <c r="B31" s="60"/>
      <c r="C31" s="60"/>
      <c r="D31" s="60"/>
      <c r="E31" s="60"/>
      <c r="F31" s="60"/>
    </row>
    <row r="32" spans="1:6">
      <c r="A32" s="137" t="s">
        <v>510</v>
      </c>
      <c r="B32" s="60"/>
      <c r="C32" s="60"/>
      <c r="D32" s="60"/>
      <c r="E32" s="60"/>
      <c r="F32" s="60"/>
    </row>
    <row r="33" spans="1:6">
      <c r="A33" s="137" t="s">
        <v>522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/>
      <c r="C36" s="60"/>
      <c r="D36" s="60"/>
      <c r="E36" s="60"/>
      <c r="F36" s="60"/>
    </row>
    <row r="37" spans="1:6">
      <c r="A37" s="137" t="s">
        <v>525</v>
      </c>
      <c r="B37" s="60"/>
      <c r="C37" s="60"/>
      <c r="D37" s="60"/>
      <c r="E37" s="60"/>
      <c r="F37" s="60"/>
    </row>
    <row r="38" spans="1:6">
      <c r="A38" s="137" t="s">
        <v>526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/>
      <c r="C43" s="60"/>
      <c r="D43" s="60"/>
      <c r="E43" s="60"/>
      <c r="F43" s="60"/>
    </row>
    <row r="44" spans="1:6">
      <c r="A44" s="137" t="s">
        <v>530</v>
      </c>
      <c r="B44" s="60"/>
      <c r="C44" s="60"/>
      <c r="D44" s="60"/>
      <c r="E44" s="60"/>
      <c r="F44" s="60"/>
    </row>
    <row r="45" spans="1:6">
      <c r="A45" s="137" t="s">
        <v>531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30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/>
      <c r="C48" s="146"/>
      <c r="D48" s="146"/>
      <c r="E48" s="146"/>
      <c r="F48" s="146"/>
    </row>
    <row r="49" spans="1:6">
      <c r="A49" s="64" t="s">
        <v>531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/>
      <c r="C52" s="60"/>
      <c r="D52" s="60"/>
      <c r="E52" s="60"/>
      <c r="F52" s="60"/>
    </row>
    <row r="53" spans="1:6">
      <c r="A53" s="137" t="s">
        <v>531</v>
      </c>
      <c r="B53" s="60"/>
      <c r="C53" s="60"/>
      <c r="D53" s="60"/>
      <c r="E53" s="60"/>
      <c r="F53" s="60"/>
    </row>
    <row r="54" spans="1:6">
      <c r="A54" s="137" t="s">
        <v>534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/>
      <c r="C57" s="60"/>
      <c r="D57" s="60"/>
      <c r="E57" s="60"/>
      <c r="F57" s="60"/>
    </row>
    <row r="58" spans="1:6">
      <c r="A58" s="137" t="s">
        <v>531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 t="str">
        <f>'Formato 8'!B6</f>
        <v>NADA QUE MANIFESTAR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 t="str">
        <f>'Formato 8'!F10</f>
        <v>NADA QUE MANIFESTAR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 t="str">
        <f>'Formato 8'!D16</f>
        <v>NADA QUE MANIFESTAR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43" zoomScale="90" zoomScaleNormal="90" workbookViewId="0">
      <selection activeCell="A16" sqref="A16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203" t="s">
        <v>545</v>
      </c>
      <c r="B1" s="203"/>
      <c r="C1" s="203"/>
      <c r="D1" s="203"/>
      <c r="E1" s="203"/>
      <c r="F1" s="203"/>
    </row>
    <row r="2" spans="1:6">
      <c r="A2" s="191" t="str">
        <f>ENTE_PUBLICO_A</f>
        <v>COMISION MUNICIPAL DEL DEPORTE Y ATENCION A LA JUVENTUD PARA EL MUNICIPIO DE URIANGATO GTO, Gobierno del Estado de Guanajuato (a)</v>
      </c>
      <c r="B2" s="192"/>
      <c r="C2" s="192"/>
      <c r="D2" s="192"/>
      <c r="E2" s="192"/>
      <c r="F2" s="193"/>
    </row>
    <row r="3" spans="1:6">
      <c r="A3" s="194" t="s">
        <v>117</v>
      </c>
      <c r="B3" s="195"/>
      <c r="C3" s="195"/>
      <c r="D3" s="195"/>
      <c r="E3" s="195"/>
      <c r="F3" s="196"/>
    </row>
    <row r="4" spans="1:6">
      <c r="A4" s="197" t="str">
        <f>PERIODO_INFORME</f>
        <v>Al 31 de diciembre de 2018 y al 31 de diciembre de 2019 (b)</v>
      </c>
      <c r="B4" s="198"/>
      <c r="C4" s="198"/>
      <c r="D4" s="198"/>
      <c r="E4" s="198"/>
      <c r="F4" s="199"/>
    </row>
    <row r="5" spans="1:6">
      <c r="A5" s="200" t="s">
        <v>118</v>
      </c>
      <c r="B5" s="201"/>
      <c r="C5" s="201"/>
      <c r="D5" s="201"/>
      <c r="E5" s="201"/>
      <c r="F5" s="202"/>
    </row>
    <row r="6" spans="1:6" s="3" customFormat="1" ht="30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490616.16</v>
      </c>
      <c r="C9" s="60">
        <f>SUM(C10:C16)</f>
        <v>401740.67</v>
      </c>
      <c r="D9" s="100" t="s">
        <v>54</v>
      </c>
      <c r="E9" s="60">
        <f>SUM(E10:E18)</f>
        <v>105064.90000000001</v>
      </c>
      <c r="F9" s="60">
        <f>SUM(F10:F18)</f>
        <v>64410.7</v>
      </c>
    </row>
    <row r="10" spans="1:6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>
      <c r="A11" s="96" t="s">
        <v>5</v>
      </c>
      <c r="B11" s="60">
        <v>0</v>
      </c>
      <c r="C11" s="60">
        <v>0</v>
      </c>
      <c r="D11" s="101" t="s">
        <v>56</v>
      </c>
      <c r="E11" s="153">
        <v>52738.8</v>
      </c>
      <c r="F11" s="153">
        <v>17513.5</v>
      </c>
    </row>
    <row r="12" spans="1:6">
      <c r="A12" s="96" t="s">
        <v>6</v>
      </c>
      <c r="B12" s="165">
        <v>490616.16</v>
      </c>
      <c r="C12" s="60">
        <v>401740.67</v>
      </c>
      <c r="D12" s="101" t="s">
        <v>57</v>
      </c>
      <c r="E12" s="152"/>
      <c r="F12" s="152"/>
    </row>
    <row r="13" spans="1:6" ht="14.25" customHeight="1">
      <c r="A13" s="96" t="s">
        <v>7</v>
      </c>
      <c r="B13" s="60">
        <v>0</v>
      </c>
      <c r="C13" s="60">
        <v>0</v>
      </c>
      <c r="D13" s="101" t="s">
        <v>58</v>
      </c>
      <c r="E13" s="152"/>
      <c r="F13" s="152"/>
    </row>
    <row r="14" spans="1:6">
      <c r="A14" s="96" t="s">
        <v>8</v>
      </c>
      <c r="B14" s="60">
        <v>0</v>
      </c>
      <c r="C14" s="60">
        <v>0</v>
      </c>
      <c r="D14" s="101" t="s">
        <v>59</v>
      </c>
      <c r="E14" s="153">
        <v>2100</v>
      </c>
      <c r="F14" s="153">
        <v>2430.87</v>
      </c>
    </row>
    <row r="15" spans="1:6">
      <c r="A15" s="96" t="s">
        <v>9</v>
      </c>
      <c r="B15" s="60">
        <v>0</v>
      </c>
      <c r="C15" s="60">
        <v>0</v>
      </c>
      <c r="D15" s="101" t="s">
        <v>60</v>
      </c>
      <c r="E15" s="152"/>
      <c r="F15" s="152"/>
    </row>
    <row r="16" spans="1:6" ht="14.25" customHeight="1">
      <c r="A16" s="96" t="s">
        <v>10</v>
      </c>
      <c r="B16" s="60">
        <v>0</v>
      </c>
      <c r="C16" s="60">
        <v>0</v>
      </c>
      <c r="D16" s="101" t="s">
        <v>61</v>
      </c>
      <c r="E16" s="165">
        <v>50226</v>
      </c>
      <c r="F16" s="153">
        <v>44466.33</v>
      </c>
    </row>
    <row r="17" spans="1:6" ht="14.25" customHeight="1">
      <c r="A17" s="95" t="s">
        <v>11</v>
      </c>
      <c r="B17" s="60">
        <f>SUM(B18:B24)</f>
        <v>90934.73000000001</v>
      </c>
      <c r="C17" s="60">
        <f>SUM(C18:C24)</f>
        <v>73925.100000000006</v>
      </c>
      <c r="D17" s="101" t="s">
        <v>62</v>
      </c>
      <c r="E17" s="152"/>
      <c r="F17" s="152"/>
    </row>
    <row r="18" spans="1:6">
      <c r="A18" s="97" t="s">
        <v>12</v>
      </c>
      <c r="B18" s="60">
        <v>0</v>
      </c>
      <c r="C18" s="60">
        <v>0</v>
      </c>
      <c r="D18" s="101" t="s">
        <v>63</v>
      </c>
      <c r="E18" s="165">
        <v>0.1</v>
      </c>
      <c r="F18" s="153">
        <v>0</v>
      </c>
    </row>
    <row r="19" spans="1:6" ht="14.25" customHeight="1">
      <c r="A19" s="97" t="s">
        <v>13</v>
      </c>
      <c r="B19" s="165">
        <v>52246.15</v>
      </c>
      <c r="C19" s="150">
        <v>52246.15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>
      <c r="A20" s="97" t="s">
        <v>14</v>
      </c>
      <c r="B20" s="165">
        <v>3326.58</v>
      </c>
      <c r="C20" s="150">
        <v>3166.95</v>
      </c>
      <c r="D20" s="101" t="s">
        <v>65</v>
      </c>
      <c r="E20" s="60">
        <v>0</v>
      </c>
      <c r="F20" s="60">
        <v>0</v>
      </c>
    </row>
    <row r="21" spans="1:6">
      <c r="A21" s="97" t="s">
        <v>15</v>
      </c>
      <c r="B21" s="166"/>
      <c r="C21" s="60">
        <v>0</v>
      </c>
      <c r="D21" s="101" t="s">
        <v>66</v>
      </c>
      <c r="E21" s="60">
        <v>0</v>
      </c>
      <c r="F21" s="60">
        <v>0</v>
      </c>
    </row>
    <row r="22" spans="1:6">
      <c r="A22" s="97" t="s">
        <v>16</v>
      </c>
      <c r="B22" s="165">
        <v>5000</v>
      </c>
      <c r="C22" s="60">
        <v>0</v>
      </c>
      <c r="D22" s="101" t="s">
        <v>67</v>
      </c>
      <c r="E22" s="60">
        <v>0</v>
      </c>
      <c r="F22" s="60">
        <v>0</v>
      </c>
    </row>
    <row r="23" spans="1:6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56">
        <v>30362</v>
      </c>
      <c r="C24" s="156">
        <v>18512</v>
      </c>
      <c r="D24" s="101" t="s">
        <v>69</v>
      </c>
      <c r="E24" s="60">
        <v>0</v>
      </c>
      <c r="F24" s="60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581550.89</v>
      </c>
      <c r="C47" s="61">
        <f>C9+C17+C25+C31+C38+C41</f>
        <v>475665.77</v>
      </c>
      <c r="D47" s="99" t="s">
        <v>91</v>
      </c>
      <c r="E47" s="61">
        <f>E9+E19+E23+E26+E27+E31+E38+E42</f>
        <v>105064.90000000001</v>
      </c>
      <c r="F47" s="61">
        <f>F9+F19+F23+F26+F27+F31+F38+F42</f>
        <v>64410.7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>
      <c r="A53" s="95" t="s">
        <v>44</v>
      </c>
      <c r="B53" s="165">
        <v>1005866.89</v>
      </c>
      <c r="C53" s="151">
        <v>974499.88</v>
      </c>
      <c r="D53" s="100" t="s">
        <v>96</v>
      </c>
      <c r="E53" s="60">
        <v>0</v>
      </c>
      <c r="F53" s="60">
        <v>0</v>
      </c>
    </row>
    <row r="54" spans="1:6">
      <c r="A54" s="95" t="s">
        <v>45</v>
      </c>
      <c r="B54" s="165">
        <v>40552.050000000003</v>
      </c>
      <c r="C54" s="151">
        <v>35459.65</v>
      </c>
      <c r="D54" s="100" t="s">
        <v>97</v>
      </c>
      <c r="E54" s="60">
        <v>0</v>
      </c>
      <c r="F54" s="60">
        <v>0</v>
      </c>
    </row>
    <row r="55" spans="1:6">
      <c r="A55" s="95" t="s">
        <v>46</v>
      </c>
      <c r="B55" s="165">
        <v>-710788.7</v>
      </c>
      <c r="C55" s="151">
        <v>-550725.35</v>
      </c>
      <c r="D55" s="37" t="s">
        <v>98</v>
      </c>
      <c r="E55" s="60">
        <v>0</v>
      </c>
      <c r="F55" s="60">
        <v>0</v>
      </c>
    </row>
    <row r="56" spans="1:6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105064.90000000001</v>
      </c>
      <c r="F59" s="61">
        <f>F47+F57</f>
        <v>64410.7</v>
      </c>
    </row>
    <row r="60" spans="1:6">
      <c r="A60" s="55" t="s">
        <v>50</v>
      </c>
      <c r="B60" s="61">
        <f>SUM(B50:B58)</f>
        <v>335630.24000000011</v>
      </c>
      <c r="C60" s="61">
        <f>SUM(C50:C58)</f>
        <v>459234.18000000005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917181.13000000012</v>
      </c>
      <c r="C62" s="61">
        <f>SUM(C47+C60)</f>
        <v>934899.95000000007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167878.29</v>
      </c>
      <c r="F63" s="77">
        <f>SUM(F64:F66)</f>
        <v>167878.29</v>
      </c>
    </row>
    <row r="64" spans="1:6">
      <c r="A64" s="54"/>
      <c r="B64" s="54"/>
      <c r="C64" s="54"/>
      <c r="D64" s="103" t="s">
        <v>103</v>
      </c>
      <c r="E64" s="165">
        <v>167878.29</v>
      </c>
      <c r="F64" s="154">
        <v>167878.29</v>
      </c>
    </row>
    <row r="65" spans="1:6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644237.93999999994</v>
      </c>
      <c r="F68" s="77">
        <f>SUM(F69:F73)</f>
        <v>702610.96</v>
      </c>
    </row>
    <row r="69" spans="1:6">
      <c r="A69" s="12"/>
      <c r="B69" s="54"/>
      <c r="C69" s="54"/>
      <c r="D69" s="103" t="s">
        <v>107</v>
      </c>
      <c r="E69" s="165">
        <v>-58716.77</v>
      </c>
      <c r="F69" s="155">
        <v>-262306.74</v>
      </c>
    </row>
    <row r="70" spans="1:6">
      <c r="A70" s="12"/>
      <c r="B70" s="54"/>
      <c r="C70" s="54"/>
      <c r="D70" s="103" t="s">
        <v>108</v>
      </c>
      <c r="E70" s="165">
        <v>702954.71</v>
      </c>
      <c r="F70" s="155">
        <v>964917.7</v>
      </c>
    </row>
    <row r="71" spans="1:6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812116.23</v>
      </c>
      <c r="F79" s="61">
        <f>F63+F68+F75</f>
        <v>870489.25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917181.13</v>
      </c>
      <c r="F81" s="61">
        <f>F59+F79</f>
        <v>934899.95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490616.16</v>
      </c>
      <c r="Q4" s="18">
        <f>'Formato 1'!C9</f>
        <v>401740.67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490616.16</v>
      </c>
      <c r="Q7" s="18">
        <f>'Formato 1'!C12</f>
        <v>401740.67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90934.73000000001</v>
      </c>
      <c r="Q12" s="18">
        <f>'Formato 1'!C17</f>
        <v>73925.100000000006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52246.15</v>
      </c>
      <c r="Q14" s="18">
        <f>'Formato 1'!C19</f>
        <v>52246.15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3326.58</v>
      </c>
      <c r="Q15" s="18">
        <f>'Formato 1'!C20</f>
        <v>3166.95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5000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30362</v>
      </c>
      <c r="Q19" s="18">
        <f>'Formato 1'!C24</f>
        <v>18512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581550.89</v>
      </c>
      <c r="Q42" s="18">
        <f>'Formato 1'!C47</f>
        <v>475665.77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1005866.89</v>
      </c>
      <c r="Q47">
        <f>'Formato 1'!C53</f>
        <v>974499.88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40552.050000000003</v>
      </c>
      <c r="Q48">
        <f>'Formato 1'!C54</f>
        <v>35459.65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-710788.7</v>
      </c>
      <c r="Q49">
        <f>'Formato 1'!C55</f>
        <v>-550725.35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335630.24000000011</v>
      </c>
      <c r="Q53">
        <f>'Formato 1'!C60</f>
        <v>459234.18000000005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917181.13000000012</v>
      </c>
      <c r="Q54">
        <f>'Formato 1'!C62</f>
        <v>934899.95000000007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105064.90000000001</v>
      </c>
      <c r="Q57">
        <f>'Formato 1'!F9</f>
        <v>64410.7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52738.8</v>
      </c>
      <c r="Q59">
        <f>'Formato 1'!F11</f>
        <v>17513.5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2100</v>
      </c>
      <c r="Q62">
        <f>'Formato 1'!F14</f>
        <v>2430.87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50226</v>
      </c>
      <c r="Q64">
        <f>'Formato 1'!F16</f>
        <v>44466.33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0.1</v>
      </c>
      <c r="Q66">
        <f>'Formato 1'!F18</f>
        <v>0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105064.90000000001</v>
      </c>
      <c r="Q95">
        <f>'Formato 1'!F47</f>
        <v>64410.7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105064.90000000001</v>
      </c>
      <c r="Q104">
        <f>'Formato 1'!F59</f>
        <v>64410.7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167878.29</v>
      </c>
      <c r="Q106">
        <f>'Formato 1'!F63</f>
        <v>167878.29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167878.29</v>
      </c>
      <c r="Q107">
        <f>'Formato 1'!F64</f>
        <v>167878.29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644237.93999999994</v>
      </c>
      <c r="Q110">
        <f>'Formato 1'!F68</f>
        <v>702610.96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-58716.77</v>
      </c>
      <c r="Q111">
        <f>'Formato 1'!F69</f>
        <v>-262306.74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702954.71</v>
      </c>
      <c r="Q112">
        <f>'Formato 1'!F70</f>
        <v>964917.7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812116.23</v>
      </c>
      <c r="Q119">
        <f>'Formato 1'!F79</f>
        <v>870489.25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917181.13</v>
      </c>
      <c r="Q120">
        <f>'Formato 1'!F81</f>
        <v>934899.95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0" zoomScale="90" zoomScaleNormal="90" workbookViewId="0">
      <selection activeCell="E15" sqref="E15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205" t="s">
        <v>544</v>
      </c>
      <c r="B1" s="205"/>
      <c r="C1" s="205"/>
      <c r="D1" s="205"/>
      <c r="E1" s="205"/>
      <c r="F1" s="205"/>
      <c r="G1" s="205"/>
      <c r="H1" s="205"/>
    </row>
    <row r="2" spans="1:9">
      <c r="A2" s="191" t="str">
        <f>ENTE_PUBLICO_A</f>
        <v>COMISION MUNICIPAL DEL DEPORTE Y ATENCION A LA JUVENTUD PARA EL MUNICIPIO DE URIANGATO GTO, Gobierno del Estado de Guanajuato (a)</v>
      </c>
      <c r="B2" s="192"/>
      <c r="C2" s="192"/>
      <c r="D2" s="192"/>
      <c r="E2" s="192"/>
      <c r="F2" s="192"/>
      <c r="G2" s="192"/>
      <c r="H2" s="193"/>
    </row>
    <row r="3" spans="1:9">
      <c r="A3" s="194" t="s">
        <v>120</v>
      </c>
      <c r="B3" s="195"/>
      <c r="C3" s="195"/>
      <c r="D3" s="195"/>
      <c r="E3" s="195"/>
      <c r="F3" s="195"/>
      <c r="G3" s="195"/>
      <c r="H3" s="196"/>
    </row>
    <row r="4" spans="1:9">
      <c r="A4" s="197" t="str">
        <f>PERIODO_INFORME</f>
        <v>Al 31 de diciembre de 2018 y al 31 de diciembre de 2019 (b)</v>
      </c>
      <c r="B4" s="198"/>
      <c r="C4" s="198"/>
      <c r="D4" s="198"/>
      <c r="E4" s="198"/>
      <c r="F4" s="198"/>
      <c r="G4" s="198"/>
      <c r="H4" s="199"/>
    </row>
    <row r="5" spans="1:9">
      <c r="A5" s="200" t="s">
        <v>118</v>
      </c>
      <c r="B5" s="201"/>
      <c r="C5" s="201"/>
      <c r="D5" s="201"/>
      <c r="E5" s="201"/>
      <c r="F5" s="201"/>
      <c r="G5" s="201"/>
      <c r="H5" s="202"/>
    </row>
    <row r="6" spans="1:9" ht="4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>
      <c r="A11" s="108" t="s">
        <v>130</v>
      </c>
      <c r="B11" s="60">
        <v>0</v>
      </c>
      <c r="C11" s="60">
        <v>0</v>
      </c>
      <c r="D11" s="60" t="s">
        <v>3303</v>
      </c>
      <c r="E11" s="60">
        <v>0</v>
      </c>
      <c r="F11" s="60">
        <v>0</v>
      </c>
      <c r="G11" s="60">
        <v>0</v>
      </c>
      <c r="H11" s="60">
        <v>0</v>
      </c>
    </row>
    <row r="12" spans="1:9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204" t="s">
        <v>3300</v>
      </c>
      <c r="B33" s="204"/>
      <c r="C33" s="204"/>
      <c r="D33" s="204"/>
      <c r="E33" s="204"/>
      <c r="F33" s="204"/>
      <c r="G33" s="204"/>
      <c r="H33" s="204"/>
    </row>
    <row r="34" spans="1:8" ht="12" customHeight="1">
      <c r="A34" s="204"/>
      <c r="B34" s="204"/>
      <c r="C34" s="204"/>
      <c r="D34" s="204"/>
      <c r="E34" s="204"/>
      <c r="F34" s="204"/>
      <c r="G34" s="204"/>
      <c r="H34" s="204"/>
    </row>
    <row r="35" spans="1:8" ht="12" customHeight="1">
      <c r="A35" s="204"/>
      <c r="B35" s="204"/>
      <c r="C35" s="204"/>
      <c r="D35" s="204"/>
      <c r="E35" s="204"/>
      <c r="F35" s="204"/>
      <c r="G35" s="204"/>
      <c r="H35" s="204"/>
    </row>
    <row r="36" spans="1:8" ht="12" customHeight="1">
      <c r="A36" s="204"/>
      <c r="B36" s="204"/>
      <c r="C36" s="204"/>
      <c r="D36" s="204"/>
      <c r="E36" s="204"/>
      <c r="F36" s="204"/>
      <c r="G36" s="204"/>
      <c r="H36" s="204"/>
    </row>
    <row r="37" spans="1:8" ht="12" customHeight="1">
      <c r="A37" s="204"/>
      <c r="B37" s="204"/>
      <c r="C37" s="204"/>
      <c r="D37" s="204"/>
      <c r="E37" s="204"/>
      <c r="F37" s="204"/>
      <c r="G37" s="204"/>
      <c r="H37" s="204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24" t="s">
        <v>3303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 t="str">
        <f>'Formato 2'!D11</f>
        <v>NADA QUE MANIFESTAR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13" zoomScale="90" zoomScaleNormal="90" workbookViewId="0">
      <selection activeCell="E14" sqref="E14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203" t="s">
        <v>543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111"/>
    </row>
    <row r="2" spans="1:12">
      <c r="A2" s="191" t="str">
        <f>ENTE_PUBLICO_A</f>
        <v>COMISION MUNICIPAL DEL DEPORTE Y ATENCION A LA JUVENTUD PARA EL MUNICIPIO DE URIANGATO GTO, Gobierno del Estado de Guanajuato (a)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2">
      <c r="A3" s="194" t="s">
        <v>146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2">
      <c r="A4" s="197" t="str">
        <f>TRIMESTRE</f>
        <v>Del 1 de enero al 31 de diciembre de 2019 (b)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2">
      <c r="A5" s="194" t="s">
        <v>118</v>
      </c>
      <c r="B5" s="195"/>
      <c r="C5" s="195"/>
      <c r="D5" s="195"/>
      <c r="E5" s="195"/>
      <c r="F5" s="195"/>
      <c r="G5" s="195"/>
      <c r="H5" s="195"/>
      <c r="I5" s="195"/>
      <c r="J5" s="195"/>
      <c r="K5" s="196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23.25">
      <c r="A14" s="38" t="s">
        <v>160</v>
      </c>
      <c r="B14" s="129"/>
      <c r="C14" s="129"/>
      <c r="D14" s="129"/>
      <c r="E14" s="149" t="s">
        <v>3303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 t="e">
        <f>APP_T4+OTROS_T4</f>
        <v>#VALUE!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 t="str">
        <f>OTROS_T4</f>
        <v>NADA QUE MANIFESTAR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 t="e">
        <f>TOTAL_ODF_T4</f>
        <v>#VALUE!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2020-01-24T19:24:19Z</cp:lastPrinted>
  <dcterms:created xsi:type="dcterms:W3CDTF">2017-01-19T17:59:06Z</dcterms:created>
  <dcterms:modified xsi:type="dcterms:W3CDTF">2020-04-16T15:47:44Z</dcterms:modified>
</cp:coreProperties>
</file>